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105" windowWidth="15300" windowHeight="8205"/>
  </bookViews>
  <sheets>
    <sheet name="на 01.01.2014 г." sheetId="1" r:id="rId1"/>
  </sheets>
  <calcPr calcId="124519"/>
</workbook>
</file>

<file path=xl/calcChain.xml><?xml version="1.0" encoding="utf-8"?>
<calcChain xmlns="http://schemas.openxmlformats.org/spreadsheetml/2006/main">
  <c r="E134" i="1"/>
  <c r="D133"/>
  <c r="C133"/>
  <c r="E133" s="1"/>
  <c r="E132"/>
  <c r="D131"/>
  <c r="C131"/>
  <c r="E131" s="1"/>
  <c r="E130"/>
  <c r="D129"/>
  <c r="C129"/>
  <c r="E129" s="1"/>
  <c r="E128"/>
  <c r="E127"/>
  <c r="E126"/>
  <c r="E125"/>
  <c r="E124"/>
  <c r="E123"/>
  <c r="E121"/>
  <c r="E120"/>
  <c r="E119"/>
  <c r="E118"/>
  <c r="E117"/>
  <c r="E116"/>
  <c r="E115"/>
  <c r="E114"/>
  <c r="E113"/>
  <c r="C112"/>
  <c r="E112" s="1"/>
  <c r="E111"/>
  <c r="E110"/>
  <c r="D109"/>
  <c r="E109" s="1"/>
  <c r="C109"/>
  <c r="E106"/>
  <c r="D104"/>
  <c r="E103"/>
  <c r="D102"/>
  <c r="E102" s="1"/>
  <c r="C102"/>
  <c r="E101"/>
  <c r="E97"/>
  <c r="E96"/>
  <c r="E95"/>
  <c r="E94"/>
  <c r="E93"/>
  <c r="E92"/>
  <c r="E90"/>
  <c r="E89"/>
  <c r="D88"/>
  <c r="C88"/>
  <c r="E87"/>
  <c r="E85"/>
  <c r="E84"/>
  <c r="E83"/>
  <c r="E82"/>
  <c r="D81"/>
  <c r="E81" s="1"/>
  <c r="C81"/>
  <c r="C80"/>
  <c r="E79"/>
  <c r="D78"/>
  <c r="C78"/>
  <c r="E78" s="1"/>
  <c r="D77"/>
  <c r="E76"/>
  <c r="D73"/>
  <c r="E73" s="1"/>
  <c r="C73"/>
  <c r="C72"/>
  <c r="E71"/>
  <c r="E70"/>
  <c r="D69"/>
  <c r="E69" s="1"/>
  <c r="C69"/>
  <c r="E67"/>
  <c r="E66"/>
  <c r="E65"/>
  <c r="E64"/>
  <c r="D63"/>
  <c r="C63"/>
  <c r="E62"/>
  <c r="D61"/>
  <c r="C61"/>
  <c r="E61" s="1"/>
  <c r="D60"/>
  <c r="E60" s="1"/>
  <c r="C60"/>
  <c r="D58"/>
  <c r="C58"/>
  <c r="D57"/>
  <c r="C57"/>
  <c r="E56"/>
  <c r="D55"/>
  <c r="E55" s="1"/>
  <c r="C55"/>
  <c r="E54"/>
  <c r="E53"/>
  <c r="C52"/>
  <c r="E51"/>
  <c r="D50"/>
  <c r="C50"/>
  <c r="E50" s="1"/>
  <c r="E48"/>
  <c r="E47"/>
  <c r="D46"/>
  <c r="C46"/>
  <c r="E45"/>
  <c r="D44"/>
  <c r="E44" s="1"/>
  <c r="C44"/>
  <c r="C43"/>
  <c r="E42"/>
  <c r="E41"/>
  <c r="D40"/>
  <c r="C40"/>
  <c r="E39"/>
  <c r="D38"/>
  <c r="E38" s="1"/>
  <c r="C38"/>
  <c r="D37"/>
  <c r="E37" s="1"/>
  <c r="C37"/>
  <c r="E36"/>
  <c r="D35"/>
  <c r="E35" s="1"/>
  <c r="C35"/>
  <c r="E34"/>
  <c r="D33"/>
  <c r="E33" s="1"/>
  <c r="C33"/>
  <c r="C32"/>
  <c r="E31"/>
  <c r="E30"/>
  <c r="D29"/>
  <c r="E29" s="1"/>
  <c r="C29"/>
  <c r="E28"/>
  <c r="D27"/>
  <c r="C27"/>
  <c r="E26"/>
  <c r="D25"/>
  <c r="C25"/>
  <c r="E25" s="1"/>
  <c r="C24"/>
  <c r="E23"/>
  <c r="D20"/>
  <c r="D16" s="1"/>
  <c r="E16" s="1"/>
  <c r="C20"/>
  <c r="E19"/>
  <c r="E18"/>
  <c r="D17"/>
  <c r="E17" s="1"/>
  <c r="C17"/>
  <c r="C16"/>
  <c r="E15"/>
  <c r="E14"/>
  <c r="E13"/>
  <c r="E12"/>
  <c r="D11"/>
  <c r="E11" s="1"/>
  <c r="C11"/>
  <c r="C10"/>
  <c r="E63" l="1"/>
  <c r="E88"/>
  <c r="E40"/>
  <c r="C108"/>
  <c r="C107" s="1"/>
  <c r="D43"/>
  <c r="E43" s="1"/>
  <c r="C49"/>
  <c r="C9" s="1"/>
  <c r="C135" s="1"/>
  <c r="D52"/>
  <c r="D72"/>
  <c r="E72" s="1"/>
  <c r="C77"/>
  <c r="E77" s="1"/>
  <c r="D80"/>
  <c r="E80" s="1"/>
  <c r="D108"/>
  <c r="D10"/>
  <c r="D32"/>
  <c r="E32" l="1"/>
  <c r="D24"/>
  <c r="E24" s="1"/>
  <c r="E108"/>
  <c r="D107"/>
  <c r="E107" s="1"/>
  <c r="E52"/>
  <c r="D49"/>
  <c r="E49" s="1"/>
  <c r="E10"/>
  <c r="D9" l="1"/>
  <c r="D135" s="1"/>
  <c r="E135" s="1"/>
  <c r="E9" l="1"/>
</calcChain>
</file>

<file path=xl/sharedStrings.xml><?xml version="1.0" encoding="utf-8"?>
<sst xmlns="http://schemas.openxmlformats.org/spreadsheetml/2006/main" count="262" uniqueCount="260">
  <si>
    <t xml:space="preserve">Код </t>
  </si>
  <si>
    <t>Наименование кода дохода бюджета</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</si>
  <si>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</si>
  <si>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</si>
  <si>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</si>
  <si>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</si>
  <si>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</si>
  <si>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</si>
  <si>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</si>
  <si>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</si>
  <si>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</si>
  <si>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</si>
  <si>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1 05 00000 00 0000 000</t>
  </si>
  <si>
    <t>НАЛОГИ НА СОВОКУПНЫЙ ДОХОД</t>
  </si>
  <si>
    <t>1 05 02000 02 0000 110</t>
  </si>
  <si>
    <t>Единый налог на вмененный доход для отдельных видов деятельности</t>
  </si>
  <si>
    <t>1 05 02010 02 0000 110</t>
  </si>
  <si>
    <t>1 05 02020 02 0000 110</t>
  </si>
  <si>
    <t>Единый налог на вмененный доход для отдельных видов деятельности (за налоговые периоды, истекшие до 1 января 2011 года)</t>
  </si>
  <si>
    <t>1 05 03000 01 0000 110</t>
  </si>
  <si>
    <t>Единый сельскохозяйственный налог</t>
  </si>
  <si>
    <t>1 05 03010 01 0000 110</t>
  </si>
  <si>
    <t>1 05 03020 01 0000 110</t>
  </si>
  <si>
    <t>Единый сельскохозяйственный налог (за налоговые периоды, истекшие до 1 января 2011 года)</t>
  </si>
  <si>
    <t>1 06 00000 00 0000 000</t>
  </si>
  <si>
    <t>НАЛОГИ НА ИМУЩЕСТВО</t>
  </si>
  <si>
    <t>1 06 01000 00 0000 110</t>
  </si>
  <si>
    <t>Налог на имущество физических лиц</t>
  </si>
  <si>
    <t>1 06 01020 04 0000 110</t>
  </si>
  <si>
    <t xml:space="preserve">Налог на имущество физических лиц, взимаемый по ставкам, применяемым к объектам налогообложения, расположенным в границах городских округов </t>
  </si>
  <si>
    <t>1 06 02000 02 0000 110</t>
  </si>
  <si>
    <t>Налог на имущество организаций</t>
  </si>
  <si>
    <t>1 06 02010 02 0000 110</t>
  </si>
  <si>
    <t>Налог на имущество организаций по имуществу, не входящему в Единую систему газоснабжения</t>
  </si>
  <si>
    <t>1 06 04000 02 0000 110</t>
  </si>
  <si>
    <t>Транспортный налог</t>
  </si>
  <si>
    <t>1 06 04011 02 0000 110</t>
  </si>
  <si>
    <t>Транспортный налог с организаций</t>
  </si>
  <si>
    <t>1 06 04012 02 0000 110</t>
  </si>
  <si>
    <t>Транспортный налог с физических лиц</t>
  </si>
  <si>
    <t>1 06 06000 00 0000 110</t>
  </si>
  <si>
    <t>Земельный налог</t>
  </si>
  <si>
    <t>1 06 06010 00 0000 110</t>
  </si>
  <si>
    <t xml:space="preserve">Земельный налог, взимаемый по ставкам, установленным в соответствии с подпунктом 1 пункта 1 статьи 394 Налогового кодекса Российской Федерации </t>
  </si>
  <si>
    <t>1 06 06012 04 0000 110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</si>
  <si>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</si>
  <si>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1 06 06020 00 0000 110</t>
  </si>
  <si>
    <t>Земельный налог, взимаемый по ставкам, установленным в соответствии с подпунктом 2 пункта 1 статьи 394 Налогового кодекса Российской Федерации</t>
  </si>
  <si>
    <t>1 06 06022 04 0000 110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</si>
  <si>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</si>
  <si>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1 08 00000 00 0000 000</t>
  </si>
  <si>
    <t>ГОСУДАРСТВЕННАЯ ПОШЛИНА</t>
  </si>
  <si>
    <t>1 08 03000 01 0000 110</t>
  </si>
  <si>
    <t xml:space="preserve">Государственная пошлина по делам, рассматриваемым в судах общей юрисдикции, мировыми судьями </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</si>
  <si>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</si>
  <si>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</si>
  <si>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</si>
  <si>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</si>
  <si>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</si>
  <si>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</si>
  <si>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1 08 07150 01 0000 110</t>
  </si>
  <si>
    <t>Государственная пошлина за выдачу разрешения на установку рекламной конструкции</t>
  </si>
  <si>
    <t>1 09 00000 00 0000 000</t>
  </si>
  <si>
    <t>ЗАДОЛЖЕННОСТЬ И ПЕРЕРАСЧЕТЫ ПО ОТМЕНЕННЫМ НАЛОГАМ,СБОРАМ И ИНЫМ ОБЯЗАТЕЛЬНЫМ ПЛАТЕЖАМ</t>
  </si>
  <si>
    <t>1 09 04000 00 0000 110</t>
  </si>
  <si>
    <t>Налоги на имущество</t>
  </si>
  <si>
    <t>Земельный налог (по обязательствам, возникшим до 1 января 2006 года), мобилизуемый на территориях городских округов</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</si>
  <si>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</si>
  <si>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</si>
  <si>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</si>
  <si>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</si>
  <si>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</si>
  <si>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</si>
  <si>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</si>
  <si>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</si>
  <si>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</si>
  <si>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</si>
  <si>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</si>
  <si>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</si>
  <si>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</si>
  <si>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</si>
  <si>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</si>
  <si>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</si>
  <si>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</si>
  <si>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</si>
  <si>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</si>
  <si>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</si>
  <si>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</si>
  <si>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</si>
  <si>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</si>
  <si>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</si>
  <si>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</si>
  <si>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</si>
  <si>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и прав, находящихся в собственности городских округов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</si>
  <si>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1 12 00000 00 0000 000</t>
  </si>
  <si>
    <t>ПЛАТЕЖИ ПРИ ПОЛЬЗОВАНИИ ПРИРОДНЫМИ РЕСУРСАМИ</t>
  </si>
  <si>
    <t>1 13 00000 00 0000 000</t>
  </si>
  <si>
    <t>ДОХОДЫ ОТ ОКАЗАНИЯ ПЛАТНЫХ УСЛУГ И КОМПЕНСАЦИИ ЗАТРАТ ГОСУДАРСТВА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</si>
  <si>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</si>
  <si>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</si>
  <si>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</si>
  <si>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</si>
  <si>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1 14 06000 00 0000 430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</si>
  <si>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</si>
  <si>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1 14 06010 00 0000 430</t>
  </si>
  <si>
    <t>Доходы от продажи земельных участков, государственная собственность на которые не разграничена</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</si>
  <si>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</si>
  <si>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</si>
  <si>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1 16 00000 00 0000 000</t>
  </si>
  <si>
    <t>ШТРАФЫ, САНКЦИИ, ВОЗМЕЩЕНИЕ УЩЕРБА</t>
  </si>
  <si>
    <t>1 16 03000 00 0000 140</t>
  </si>
  <si>
    <t>Денежные взыскания (штрафы) за нарушение законодательства о налогах и сборах</t>
  </si>
  <si>
    <t>1 16 03010 01 0000 140</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</si>
  <si>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</si>
  <si>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</si>
  <si>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</si>
  <si>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1 16 06000 01 0000 140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</si>
  <si>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</si>
  <si>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1 16 08000 01 0000 140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</si>
  <si>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</si>
  <si>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1 16 18040 04 0000 140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</si>
  <si>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t>
  </si>
  <si>
    <t>1 16 25000 01 0000 140</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</si>
  <si>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</si>
  <si>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1 16 25010 01 0000 140</t>
  </si>
  <si>
    <t>Денежные взыскания (штрафы) за нарушение законодательства о недрах</t>
  </si>
  <si>
    <t>1 16 25020 01 0000 140</t>
  </si>
  <si>
    <t>Денежные взыскания (штрафы) за нарушение законодательства об особо охраняемых природных территориях</t>
  </si>
  <si>
    <t>1 16 25030 01 0000 140</t>
  </si>
  <si>
    <t>Денежные взыскания (штрафы) за нарушение законодательства об охране и использовании животного мира</t>
  </si>
  <si>
    <t>1 16 25040 01 0000 140</t>
  </si>
  <si>
    <t>Денежные взыскания (штрафы) за нарушение законодательства об экологической экспертизе</t>
  </si>
  <si>
    <t>1 16 25050 01 0000 140</t>
  </si>
  <si>
    <t>Денежные взыскания (штрафы) за нарушение законодательства в области охраны окружающей среды</t>
  </si>
  <si>
    <t>1 16 25060 01 0000 140</t>
  </si>
  <si>
    <t xml:space="preserve">Денежные взыскания (штрафы) за нарушение  земельного законодательства </t>
  </si>
  <si>
    <t>1 16 25070 01 0000 140</t>
  </si>
  <si>
    <t xml:space="preserve">Денежные взыскания (штрафы) за нарушение  лесного законодательства </t>
  </si>
  <si>
    <t>1 16 25080 01 0000 140</t>
  </si>
  <si>
    <t xml:space="preserve">Денежные взыскания (штрафы) за нарушение водного законодательства </t>
  </si>
  <si>
    <t>1 16 28000 01 0000 140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</si>
  <si>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</si>
  <si>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1 16 30000 01 0000 140</t>
  </si>
  <si>
    <t>Денежные взыскания (штрафы) за административные правонарушения в области дорожного движения</t>
  </si>
  <si>
    <t>1 16 90000 00 0000 140</t>
  </si>
  <si>
    <t>Прочие поступления от денежных взысканий (штрафов) и иных сумм в возмещение ущерба</t>
  </si>
  <si>
    <t>1 16 90040 04 0000 140</t>
  </si>
  <si>
    <t>Прочие поступления от денежных взысканий (штрафов) и иных сумм в возмещение ущерба, зачисляемые в  бюджеты городских округов</t>
  </si>
  <si>
    <t>1 17 00000 00 0000 000</t>
  </si>
  <si>
    <t>ПРОЧИЕ НЕНАЛОГОВЫЕ ДОХОДЫ</t>
  </si>
  <si>
    <t>1 17 01040 04 0000 180</t>
  </si>
  <si>
    <t>Невыясненные поступления, зачисляемые в бюджеты городских округов</t>
  </si>
  <si>
    <t>1 17 05040 04 0000 180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</si>
  <si>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</si>
  <si>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</si>
  <si>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</si>
  <si>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</si>
  <si>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</si>
  <si>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</si>
  <si>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Дотации бюджетам субъектов Российской Федерации и муниципальных образований</t>
  </si>
  <si>
    <t>2 02 01001 04 0000 151</t>
  </si>
  <si>
    <t>Дотации бюджетам городских округов на выравнивание бюджетной обеспеченности</t>
  </si>
  <si>
    <t>2 02 02000 00 0000 151</t>
  </si>
  <si>
    <t>Субсидии бюджетам субъектов Российской Федерации и муниципальных образований (межбюджетные субсидии)</t>
  </si>
  <si>
    <t>2 02 03000 00 0000 151</t>
  </si>
  <si>
    <t>Субвенции бюджетам субъектов Российской Федерации и муниципальных образований</t>
  </si>
  <si>
    <t>2 02 03002 04 0000 151</t>
  </si>
  <si>
    <t>Субвенции бюджетам городских округов на осуществление полномочий по подготовке проведения статистических переписей</t>
  </si>
  <si>
    <t>2 02 03003 04 0000 151</t>
  </si>
  <si>
    <t>Субвенции бюджетам городских округов на государственную регистрацию актов гражданского состояния</t>
  </si>
  <si>
    <t>2 02 03007 04 0000 151</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</si>
  <si>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</si>
  <si>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2 02 03021 04 0000 151</t>
  </si>
  <si>
    <t>Субвенции бюджетам городских округов на ежемесячное денежное вознаграждение за классное руководство</t>
  </si>
  <si>
    <t>2 02 03024 04 0000 151</t>
  </si>
  <si>
    <t>Субвенции бюджетам городских округов на выполнение передаваемых полномочий субъектов Российской Федерации</t>
  </si>
  <si>
    <t>2 02 03026 04 0000 151</t>
  </si>
  <si>
    <t>2 02 03029 04 0000 151</t>
  </si>
  <si>
    <t xml:space="preserve">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t>
  </si>
  <si>
    <t>2 02 03030 04 0000 151</t>
  </si>
  <si>
    <t>Субвенции бюджетам городских округов на 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проходившихвоенную службу в период с 22 июня 1941 года по 3 сентября 1945 года, граждан, награжденных знаком "Жителю блокадного Ленинграда", лиц, работающих на военных объектах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t>
  </si>
  <si>
    <t>2 02 03034 04 0000 151</t>
  </si>
  <si>
    <t>Субвенции бюджетам городских округов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</si>
  <si>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2 02 03055 04 0000 151</t>
  </si>
  <si>
    <t xml:space="preserve">Субсидии бюджетам городских округов  на денежные выплаты медицинскому персоналу фельдшерско-акушерских пунктов, врачам, фельдшерам и медицинским сестрам скорой медицинской помощи </t>
  </si>
  <si>
    <t>2 02 03069 04 0000 151</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</si>
  <si>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</si>
  <si>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2 02 03070 04 0000 151</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</si>
  <si>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</si>
  <si>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2 02 03078 04 0000 151</t>
  </si>
  <si>
    <t>Субвенции бюджетам городских округов на модернизацию региональных систем общего образования</t>
  </si>
  <si>
    <t>2 02 03999 04 0000 151</t>
  </si>
  <si>
    <t>2 02 04000 00 0000 151</t>
  </si>
  <si>
    <t>Иные межбюджетные трансферты</t>
  </si>
  <si>
    <t>2 19 00000 00 0000 000</t>
  </si>
  <si>
    <t>Возврат остатков субсидий, субвенций и иных межбюджетных трансфертов, имеющих целевое назначение, прошлых лет</t>
  </si>
  <si>
    <t>2 19 04000 04 0000 151</t>
  </si>
  <si>
    <t>Возврат остатков субсидий, субвенций и иных межбюджетных трансфертов, имеющих целевое назначение, прошлых лет из бюджетов городских округов</t>
  </si>
  <si>
    <t>ИТОГО ДОХОДОВ</t>
  </si>
  <si>
    <t>к решению Кудымкарской городской Думы</t>
  </si>
  <si>
    <t>(тыс.руб.)</t>
  </si>
  <si>
    <t>Приложение 2</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</si>
  <si>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</si>
  <si>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</si>
  <si>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</si>
  <si>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t>
  </si>
  <si>
    <t>1 09 04052 04 0000 110</t>
  </si>
  <si>
    <t>1 09 07000 03 0000 110</t>
  </si>
  <si>
    <t>Прочие налоги и сборы (по отмененным местным налогам и сборам)</t>
  </si>
  <si>
    <t>1 09 07030 04 0000 110</t>
  </si>
  <si>
    <t xml:space="preserve">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t>
  </si>
  <si>
    <t>1 09 07050 04 0000 110</t>
  </si>
  <si>
    <t>Прочие местные налоги и сборы, мобилизуемые на территориях городских округов</t>
  </si>
  <si>
    <t>1 11 05012 04 0000 120</t>
  </si>
  <si>
    <t>1 12 01010 01 0000 120</t>
  </si>
  <si>
    <t xml:space="preserve">Плата за выбросы загрязняющих веществ в атмосферный воздух стационарными объектами </t>
  </si>
  <si>
    <t>1 12 01020 01 0000 120</t>
  </si>
  <si>
    <t xml:space="preserve">Плата за выбросы загрязняющих веществ в атмосферный воздух передвижными объектами </t>
  </si>
  <si>
    <t>1 12 01030 01 0000 120</t>
  </si>
  <si>
    <t xml:space="preserve">Плата за выбросы загрязняющих веществ в водные объекты </t>
  </si>
  <si>
    <t>1 12 01040 01 0000 120</t>
  </si>
  <si>
    <t xml:space="preserve">Плата за размещение отходов производства и потребления </t>
  </si>
  <si>
    <t>1 12 01050 01 0000 120</t>
  </si>
  <si>
    <t>Плата за иные виды негативного воздействия на окружающую среду</t>
  </si>
  <si>
    <t>1 13 02064 04 0000 130</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</si>
  <si>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</si>
  <si>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</si>
  <si>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</si>
  <si>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1 14 02042 04 0000 440</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</si>
  <si>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</si>
  <si>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</si>
  <si>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1 16 21040 04 0000 140</t>
  </si>
  <si>
    <t>1 16 32000 04 0000 140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</si>
  <si>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</si>
  <si>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1 16 43000 01 0000 140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</si>
  <si>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</si>
  <si>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 xml:space="preserve">Субвенции бюджетам городских округов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t>
  </si>
  <si>
    <t>2 04 00000 00 0000 180</t>
  </si>
  <si>
    <t>Безвозмездные поступления от негосударственных организаций</t>
  </si>
  <si>
    <t>2 04 04020 04 0000 180</t>
  </si>
  <si>
    <t>Поступления от денежных пожертвований, предоставляемых негосударственными организациями получателям средств бюджетов городских округов</t>
  </si>
  <si>
    <t>Утверждено на 2013 год</t>
  </si>
  <si>
    <t>Фактическое поступление на 01.01.14 г.</t>
  </si>
  <si>
    <t>Исполнение к плану 2013 года</t>
  </si>
  <si>
    <t>1 05 04010 02 0000 110</t>
  </si>
  <si>
    <t>Налог взимаемый в связи с применением патентной системы налогообложения в бюджеты городсих округов</t>
  </si>
  <si>
    <t>1 14 02042 04 0000 410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</si>
  <si>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</si>
  <si>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1 16 33040 04 0000 140</t>
  </si>
  <si>
    <t>Денежные взыскания (штрафы) за нарушение законодательства Российской Федерации от размещении заказов на поставки товаров, выполнение работ, оказание услуг для нужд городских округов</t>
  </si>
  <si>
    <t>2 02 03077 04 0000 151</t>
  </si>
  <si>
    <t xml:space="preserve">Субвенции бюджетам городских округов на обеспечение жильем граждан, уволенных с военной службы (службы), и приравненных к ним лиц
</t>
  </si>
  <si>
    <t>Прочие субвенции бюджетам городских округов   -    Субвенции бюджетам городских округов на обеспечение жильем граждан, уволенных с военной службы (службы), и приравненных к ним лиц</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</si>
  <si>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</si>
  <si>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</si>
  <si>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2 18 04010 04 0000 151</t>
  </si>
  <si>
    <t xml:space="preserve">Доходы бюджетов городских округов от возврата бюджетными учреждениями остатков субсидий прошлых лет </t>
  </si>
  <si>
    <t>ДОХОДЫ БЮДЖЕТА ГОРОДА КУДЫМКАРА ПО КОДАМ ВИДОВ ДОХОДОВ,  ПОДВИДОВ ДОХОДОВ,  КЛАССИФИКАЦИИ ОПЕРАЦИЙ СЕКТОРА ГОСУДАРСТВЕННОГО УПРАВЛЕНИЯ ПО СОСТОЯНИЮ НА 01.01.2014 ГОДА</t>
  </si>
  <si>
    <t>1 13 02994 04 0000 130</t>
  </si>
  <si>
    <t>от 27.06.2014 г. № 44</t>
  </si>
</sst>
</file>

<file path=xl/styles.xml><?xml version="1.0" encoding="utf-8"?>
<styleSheet xmlns="http://schemas.openxmlformats.org/spreadsheetml/2006/main">
  <numFmts count="4">
    <numFmt numFmtId="43" formatCode="_-* #,##0.00_р_._-;\-* #,##0.00_р_._-;_-* &quot;-&quot;??_р_._-;_-@_-"/>
    <numFmt numFmtId="164" formatCode="0.0%"/>
    <numFmt numFmtId="165" formatCode="_-* #,##0.0_р_._-;\-* #,##0.0_р_._-;_-* &quot;-&quot;??_р_._-;_-@_-"/>
    <numFmt numFmtId="166" formatCode="#,##0.0"/>
  </numFmts>
  <fonts count="9">
    <font>
      <sz val="10"/>
      <name val="Arial Cyr"/>
      <charset val="204"/>
    </font>
    <font>
      <sz val="10"/>
      <name val="Arial Cyr"/>
      <charset val="204"/>
    </font>
    <font>
      <sz val="12"/>
      <name val="Times New Roman"/>
      <family val="1"/>
      <charset val="204"/>
    </font>
    <font>
      <b/>
      <sz val="12"/>
      <name val="Times New Roman"/>
      <family val="1"/>
      <charset val="204"/>
    </font>
    <font>
      <sz val="10"/>
      <name val="Times New Roman"/>
      <family val="1"/>
      <charset val="204"/>
    </font>
    <font>
      <sz val="12"/>
      <name val="Arial Cyr"/>
      <charset val="204"/>
    </font>
    <font>
      <sz val="12"/>
      <name val="Times New Roman Cyr"/>
      <family val="1"/>
      <charset val="204"/>
    </font>
    <font>
      <sz val="12"/>
      <color indexed="10"/>
      <name val="Times New Roman"/>
      <family val="1"/>
      <charset val="204"/>
    </font>
    <font>
      <sz val="12"/>
      <name val="Times New Roman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43" fontId="1" fillId="0" borderId="0" applyFont="0" applyFill="0" applyBorder="0" applyAlignment="0" applyProtection="0"/>
    <xf numFmtId="0" fontId="1" fillId="0" borderId="0"/>
  </cellStyleXfs>
  <cellXfs count="47">
    <xf numFmtId="0" fontId="0" fillId="0" borderId="0" xfId="0"/>
    <xf numFmtId="49" fontId="2" fillId="0" borderId="0" xfId="0" applyNumberFormat="1" applyFont="1" applyAlignment="1">
      <alignment horizontal="left" wrapText="1"/>
    </xf>
    <xf numFmtId="0" fontId="3" fillId="0" borderId="0" xfId="0" applyFont="1" applyAlignment="1">
      <alignment horizontal="center" vertical="top"/>
    </xf>
    <xf numFmtId="0" fontId="2" fillId="0" borderId="0" xfId="0" applyFont="1" applyAlignment="1">
      <alignment horizontal="right"/>
    </xf>
    <xf numFmtId="49" fontId="2" fillId="0" borderId="0" xfId="0" applyNumberFormat="1" applyFont="1" applyAlignment="1">
      <alignment horizontal="right" wrapText="1"/>
    </xf>
    <xf numFmtId="0" fontId="2" fillId="0" borderId="0" xfId="0" applyFont="1" applyAlignment="1">
      <alignment horizontal="left" vertical="top"/>
    </xf>
    <xf numFmtId="0" fontId="2" fillId="0" borderId="0" xfId="0" applyFont="1" applyAlignment="1">
      <alignment horizontal="left"/>
    </xf>
    <xf numFmtId="0" fontId="5" fillId="0" borderId="0" xfId="0" applyFont="1"/>
    <xf numFmtId="0" fontId="5" fillId="0" borderId="0" xfId="0" applyFont="1" applyAlignment="1">
      <alignment horizontal="right"/>
    </xf>
    <xf numFmtId="0"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166" fontId="2" fillId="0" borderId="1" xfId="0" applyNumberFormat="1" applyFont="1" applyBorder="1" applyAlignment="1">
      <alignment horizontal="center" vertical="top" wrapText="1"/>
    </xf>
    <xf numFmtId="0" fontId="6" fillId="0" borderId="1" xfId="0" applyNumberFormat="1" applyFont="1" applyBorder="1" applyAlignment="1">
      <alignment horizontal="left" vertical="top" wrapText="1"/>
    </xf>
    <xf numFmtId="0" fontId="6" fillId="0" borderId="1" xfId="0" applyFont="1" applyBorder="1" applyAlignment="1">
      <alignment horizontal="left" vertical="top" wrapText="1"/>
    </xf>
    <xf numFmtId="0" fontId="2" fillId="0" borderId="1" xfId="0" applyNumberFormat="1" applyFont="1" applyBorder="1" applyAlignment="1" applyProtection="1">
      <alignment horizontal="left" vertical="top" wrapText="1"/>
    </xf>
    <xf numFmtId="166" fontId="2" fillId="0" borderId="1" xfId="0" applyNumberFormat="1" applyFont="1" applyBorder="1" applyAlignment="1" applyProtection="1">
      <alignment horizontal="center" vertical="top" wrapText="1"/>
    </xf>
    <xf numFmtId="166" fontId="7" fillId="0" borderId="1" xfId="0" applyNumberFormat="1" applyFont="1" applyBorder="1" applyAlignment="1">
      <alignment horizontal="center" vertical="top" wrapText="1"/>
    </xf>
    <xf numFmtId="0" fontId="2" fillId="0" borderId="1" xfId="0" applyFont="1" applyFill="1" applyBorder="1" applyAlignment="1">
      <alignment horizontal="left" vertical="top" wrapText="1"/>
    </xf>
    <xf numFmtId="0" fontId="8" fillId="0" borderId="1" xfId="0" applyNumberFormat="1" applyFont="1" applyBorder="1" applyAlignment="1">
      <alignment horizontal="left" vertical="top" wrapText="1"/>
    </xf>
    <xf numFmtId="0" fontId="3" fillId="0" borderId="1" xfId="0" applyNumberFormat="1" applyFont="1" applyBorder="1" applyAlignment="1">
      <alignment horizontal="left" vertical="top" wrapText="1"/>
    </xf>
    <xf numFmtId="3" fontId="2" fillId="0" borderId="1" xfId="0" applyNumberFormat="1" applyFont="1" applyBorder="1" applyAlignment="1">
      <alignment horizontal="left" vertical="top" wrapText="1"/>
    </xf>
    <xf numFmtId="166" fontId="2" fillId="0" borderId="1" xfId="0" applyNumberFormat="1" applyFont="1" applyBorder="1" applyAlignment="1">
      <alignment horizontal="center" vertical="top"/>
    </xf>
    <xf numFmtId="0" fontId="3" fillId="0" borderId="1" xfId="0" applyNumberFormat="1" applyFont="1" applyBorder="1" applyAlignment="1" applyProtection="1">
      <alignment horizontal="left" vertical="top" wrapText="1"/>
    </xf>
    <xf numFmtId="0" fontId="2" fillId="0" borderId="0" xfId="0" applyFont="1"/>
    <xf numFmtId="0" fontId="4" fillId="0" borderId="0" xfId="0" applyFont="1"/>
    <xf numFmtId="0" fontId="3" fillId="0" borderId="3" xfId="0" applyNumberFormat="1" applyFont="1" applyBorder="1" applyAlignment="1">
      <alignment horizontal="left" vertical="top" wrapText="1"/>
    </xf>
    <xf numFmtId="0" fontId="3" fillId="0" borderId="3" xfId="0" applyFont="1" applyBorder="1" applyAlignment="1">
      <alignment horizontal="left" vertical="top" wrapText="1"/>
    </xf>
    <xf numFmtId="166" fontId="3" fillId="0" borderId="3" xfId="1" applyNumberFormat="1" applyFont="1" applyBorder="1" applyAlignment="1">
      <alignment horizontal="center" vertical="top"/>
    </xf>
    <xf numFmtId="164" fontId="3" fillId="0" borderId="1" xfId="1" applyNumberFormat="1" applyFont="1" applyBorder="1" applyAlignment="1">
      <alignment horizontal="center" vertical="top"/>
    </xf>
    <xf numFmtId="165" fontId="5" fillId="0" borderId="0" xfId="2" applyNumberFormat="1" applyFont="1"/>
    <xf numFmtId="166" fontId="2" fillId="0" borderId="3" xfId="1" applyNumberFormat="1" applyFont="1" applyBorder="1" applyAlignment="1">
      <alignment horizontal="center" vertical="top"/>
    </xf>
    <xf numFmtId="164" fontId="2" fillId="0" borderId="1" xfId="1" applyNumberFormat="1" applyFont="1" applyBorder="1" applyAlignment="1">
      <alignment horizontal="center" vertical="top"/>
    </xf>
    <xf numFmtId="166" fontId="2" fillId="0" borderId="3" xfId="0" applyNumberFormat="1" applyFont="1" applyBorder="1" applyAlignment="1">
      <alignment horizontal="center" vertical="top" wrapText="1"/>
    </xf>
    <xf numFmtId="0" fontId="2" fillId="0" borderId="4" xfId="0" applyFont="1" applyFill="1" applyBorder="1" applyAlignment="1">
      <alignment vertical="top"/>
    </xf>
    <xf numFmtId="166" fontId="7" fillId="0" borderId="3" xfId="0" applyNumberFormat="1" applyFont="1" applyBorder="1" applyAlignment="1">
      <alignment horizontal="center" vertical="top" wrapText="1"/>
    </xf>
    <xf numFmtId="166" fontId="2" fillId="2" borderId="3" xfId="0" applyNumberFormat="1" applyFont="1" applyFill="1" applyBorder="1" applyAlignment="1">
      <alignment horizontal="center" vertical="top" wrapText="1"/>
    </xf>
    <xf numFmtId="0" fontId="5" fillId="0" borderId="0" xfId="0" applyFont="1" applyAlignment="1">
      <alignment horizontal="center" vertical="top"/>
    </xf>
    <xf numFmtId="0" fontId="6" fillId="0" borderId="1" xfId="3" applyFont="1" applyBorder="1" applyAlignment="1">
      <alignment horizontal="left" vertical="top" wrapText="1"/>
    </xf>
    <xf numFmtId="166" fontId="2" fillId="0" borderId="3" xfId="0" applyNumberFormat="1" applyFont="1" applyBorder="1" applyAlignment="1">
      <alignment horizontal="center" vertical="top"/>
    </xf>
    <xf numFmtId="166" fontId="3" fillId="0" borderId="1" xfId="1" applyNumberFormat="1" applyFont="1" applyBorder="1" applyAlignment="1">
      <alignment horizontal="center" vertical="top"/>
    </xf>
    <xf numFmtId="0" fontId="3" fillId="0" borderId="0" xfId="0" applyFont="1" applyAlignment="1">
      <alignment horizontal="center" vertical="top" wrapText="1"/>
    </xf>
    <xf numFmtId="0" fontId="5" fillId="0" borderId="0" xfId="0" applyFont="1" applyAlignment="1">
      <alignment horizontal="center" vertical="top" wrapText="1"/>
    </xf>
    <xf numFmtId="0" fontId="3" fillId="0" borderId="2" xfId="0" applyNumberFormat="1" applyFont="1" applyBorder="1" applyAlignment="1">
      <alignment horizontal="center" vertical="top" wrapText="1"/>
    </xf>
    <xf numFmtId="0" fontId="5" fillId="0" borderId="3" xfId="0" applyFont="1" applyBorder="1" applyAlignment="1">
      <alignment horizontal="center" vertical="top" wrapText="1"/>
    </xf>
    <xf numFmtId="0" fontId="3" fillId="0" borderId="2"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cellXfs>
  <cellStyles count="4">
    <cellStyle name="Обычный" xfId="0" builtinId="0"/>
    <cellStyle name="Обычный_Брг_03_3 2" xfId="3"/>
    <cellStyle name="Процент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35"/>
  <sheetViews>
    <sheetView tabSelected="1" topLeftCell="A55" zoomScale="80" workbookViewId="0">
      <selection activeCell="F13" sqref="F13"/>
    </sheetView>
  </sheetViews>
  <sheetFormatPr defaultRowHeight="15"/>
  <cols>
    <col min="1" max="1" width="22.85546875" style="7" customWidth="1"/>
    <col min="2" max="2" width="65.28515625" style="7" customWidth="1"/>
    <col min="3" max="3" width="14.140625" style="7" customWidth="1"/>
    <col min="4" max="4" width="14.42578125" style="7" customWidth="1"/>
    <col min="5" max="5" width="13.140625" style="7" customWidth="1"/>
    <col min="6" max="6" width="15.7109375" bestFit="1" customWidth="1"/>
  </cols>
  <sheetData>
    <row r="1" spans="1:6" s="24" customFormat="1" ht="15.75">
      <c r="A1" s="23"/>
      <c r="B1" s="23"/>
      <c r="C1" s="23"/>
      <c r="D1" s="23"/>
      <c r="E1" s="3" t="s">
        <v>201</v>
      </c>
    </row>
    <row r="2" spans="1:6" s="24" customFormat="1" ht="15.75">
      <c r="A2" s="23"/>
      <c r="B2" s="23"/>
      <c r="C2" s="23"/>
      <c r="D2" s="23"/>
      <c r="E2" s="3" t="s">
        <v>199</v>
      </c>
    </row>
    <row r="3" spans="1:6" s="24" customFormat="1" ht="15.75">
      <c r="A3" s="23"/>
      <c r="B3" s="23"/>
      <c r="C3" s="23"/>
      <c r="D3" s="23"/>
      <c r="E3" s="3" t="s">
        <v>259</v>
      </c>
    </row>
    <row r="4" spans="1:6" ht="15.75">
      <c r="A4" s="1"/>
      <c r="B4" s="2"/>
      <c r="C4" s="3"/>
    </row>
    <row r="5" spans="1:6" ht="53.45" customHeight="1">
      <c r="A5" s="4"/>
      <c r="B5" s="40" t="s">
        <v>257</v>
      </c>
      <c r="C5" s="41"/>
      <c r="D5" s="41"/>
      <c r="E5" s="41"/>
    </row>
    <row r="6" spans="1:6" ht="15.75">
      <c r="A6" s="1"/>
      <c r="B6" s="5"/>
      <c r="C6" s="6"/>
      <c r="E6" s="8" t="s">
        <v>200</v>
      </c>
    </row>
    <row r="7" spans="1:6" s="7" customFormat="1" ht="12.75" customHeight="1">
      <c r="A7" s="42" t="s">
        <v>0</v>
      </c>
      <c r="B7" s="44" t="s">
        <v>1</v>
      </c>
      <c r="C7" s="45" t="s">
        <v>241</v>
      </c>
      <c r="D7" s="45" t="s">
        <v>242</v>
      </c>
      <c r="E7" s="45" t="s">
        <v>243</v>
      </c>
    </row>
    <row r="8" spans="1:6" s="7" customFormat="1" ht="38.25" customHeight="1">
      <c r="A8" s="43"/>
      <c r="B8" s="43"/>
      <c r="C8" s="46"/>
      <c r="D8" s="46"/>
      <c r="E8" s="46"/>
    </row>
    <row r="9" spans="1:6" s="7" customFormat="1" ht="17.45" customHeight="1">
      <c r="A9" s="25" t="s">
        <v>2</v>
      </c>
      <c r="B9" s="26" t="s">
        <v>3</v>
      </c>
      <c r="C9" s="27">
        <f>SUM(C10+C16+C24+C37+C43+C49+C63+C72+C80+C104+C69)</f>
        <v>200939.19999999998</v>
      </c>
      <c r="D9" s="27">
        <f>SUM(D10+D16+D24+D37+D43+D49+D63+D72+D80+D104+D69)</f>
        <v>212210.10950000002</v>
      </c>
      <c r="E9" s="28">
        <f>SUM(D9/C9)</f>
        <v>1.0560911434901703</v>
      </c>
      <c r="F9" s="29"/>
    </row>
    <row r="10" spans="1:6" s="7" customFormat="1" ht="18.600000000000001" customHeight="1">
      <c r="A10" s="9" t="s">
        <v>4</v>
      </c>
      <c r="B10" s="10" t="s">
        <v>5</v>
      </c>
      <c r="C10" s="30">
        <f>SUM(C11)</f>
        <v>110728</v>
      </c>
      <c r="D10" s="30">
        <f>SUM(D11)</f>
        <v>112877.32521000001</v>
      </c>
      <c r="E10" s="31">
        <f>SUM(D10/C10)</f>
        <v>1.0194108555198325</v>
      </c>
      <c r="F10" s="29"/>
    </row>
    <row r="11" spans="1:6" s="7" customFormat="1" ht="18" customHeight="1">
      <c r="A11" s="9" t="s">
        <v>6</v>
      </c>
      <c r="B11" s="10" t="s">
        <v>7</v>
      </c>
      <c r="C11" s="30">
        <f>SUM(C12:C15)</f>
        <v>110728</v>
      </c>
      <c r="D11" s="30">
        <f>SUM(D12:D15)</f>
        <v>112877.32521000001</v>
      </c>
      <c r="E11" s="31">
        <f t="shared" ref="E11:E73" si="0">SUM(D11/C11)</f>
        <v>1.0194108555198325</v>
      </c>
      <c r="F11" s="29"/>
    </row>
    <row r="12" spans="1:6" s="7" customFormat="1" ht="82.5" customHeight="1">
      <c r="A12" s="9" t="s">
        <v>8</v>
      </c>
      <c r="B12" s="10" t="s">
        <v>202</v>
      </c>
      <c r="C12" s="11">
        <v>108940</v>
      </c>
      <c r="D12" s="11">
        <v>111796.09351000001</v>
      </c>
      <c r="E12" s="31">
        <f t="shared" si="0"/>
        <v>1.0262171241968057</v>
      </c>
      <c r="F12" s="29"/>
    </row>
    <row r="13" spans="1:6" s="7" customFormat="1" ht="117.75" customHeight="1">
      <c r="A13" s="9" t="s">
        <v>9</v>
      </c>
      <c r="B13" s="10" t="s">
        <v>203</v>
      </c>
      <c r="C13" s="11">
        <v>743</v>
      </c>
      <c r="D13" s="11">
        <v>310.26182999999997</v>
      </c>
      <c r="E13" s="31">
        <f t="shared" si="0"/>
        <v>0.41757985195154773</v>
      </c>
      <c r="F13" s="29"/>
    </row>
    <row r="14" spans="1:6" s="7" customFormat="1" ht="50.25" customHeight="1">
      <c r="A14" s="12" t="s">
        <v>10</v>
      </c>
      <c r="B14" s="13" t="s">
        <v>204</v>
      </c>
      <c r="C14" s="11">
        <v>1000</v>
      </c>
      <c r="D14" s="11">
        <v>717.76986999999997</v>
      </c>
      <c r="E14" s="31">
        <f t="shared" si="0"/>
        <v>0.71776986999999992</v>
      </c>
      <c r="F14" s="29"/>
    </row>
    <row r="15" spans="1:6" s="7" customFormat="1" ht="97.5" customHeight="1">
      <c r="A15" s="9" t="s">
        <v>11</v>
      </c>
      <c r="B15" s="10" t="s">
        <v>205</v>
      </c>
      <c r="C15" s="11">
        <v>45</v>
      </c>
      <c r="D15" s="11">
        <v>53.2</v>
      </c>
      <c r="E15" s="31">
        <f t="shared" si="0"/>
        <v>1.1822222222222223</v>
      </c>
      <c r="F15" s="29"/>
    </row>
    <row r="16" spans="1:6" s="7" customFormat="1" ht="16.899999999999999" customHeight="1">
      <c r="A16" s="9" t="s">
        <v>12</v>
      </c>
      <c r="B16" s="10" t="s">
        <v>13</v>
      </c>
      <c r="C16" s="30">
        <f>SUM(C20+C17+C23)</f>
        <v>25258</v>
      </c>
      <c r="D16" s="30">
        <f>SUM(D20+D17+D23)</f>
        <v>26983.99583</v>
      </c>
      <c r="E16" s="31">
        <f t="shared" si="0"/>
        <v>1.0683346199224009</v>
      </c>
      <c r="F16" s="29"/>
    </row>
    <row r="17" spans="1:6" s="7" customFormat="1" ht="17.45" customHeight="1">
      <c r="A17" s="9" t="s">
        <v>14</v>
      </c>
      <c r="B17" s="10" t="s">
        <v>15</v>
      </c>
      <c r="C17" s="11">
        <f>SUM(C18:C19)</f>
        <v>25150</v>
      </c>
      <c r="D17" s="11">
        <f>SUM(D18:D19)</f>
        <v>26953.184519999999</v>
      </c>
      <c r="E17" s="31">
        <f t="shared" si="0"/>
        <v>1.0716971976143141</v>
      </c>
      <c r="F17" s="29"/>
    </row>
    <row r="18" spans="1:6" s="7" customFormat="1" ht="17.45" customHeight="1">
      <c r="A18" s="9" t="s">
        <v>16</v>
      </c>
      <c r="B18" s="10" t="s">
        <v>15</v>
      </c>
      <c r="C18" s="32">
        <v>24600</v>
      </c>
      <c r="D18" s="32">
        <v>26629.657899999998</v>
      </c>
      <c r="E18" s="31">
        <f t="shared" si="0"/>
        <v>1.0825064186991868</v>
      </c>
      <c r="F18" s="29"/>
    </row>
    <row r="19" spans="1:6" s="7" customFormat="1" ht="49.5" customHeight="1">
      <c r="A19" s="9" t="s">
        <v>17</v>
      </c>
      <c r="B19" s="10" t="s">
        <v>18</v>
      </c>
      <c r="C19" s="32">
        <v>550</v>
      </c>
      <c r="D19" s="32">
        <v>323.52661999999998</v>
      </c>
      <c r="E19" s="31">
        <f t="shared" si="0"/>
        <v>0.5882302181818182</v>
      </c>
      <c r="F19" s="29"/>
    </row>
    <row r="20" spans="1:6" s="7" customFormat="1" ht="18.600000000000001" customHeight="1">
      <c r="A20" s="9" t="s">
        <v>19</v>
      </c>
      <c r="B20" s="10" t="s">
        <v>20</v>
      </c>
      <c r="C20" s="32">
        <f>SUM(C21:C22)</f>
        <v>0</v>
      </c>
      <c r="D20" s="32">
        <f>SUM(D21:D22)</f>
        <v>-13.280530000000001</v>
      </c>
      <c r="E20" s="31"/>
      <c r="F20" s="29"/>
    </row>
    <row r="21" spans="1:6" s="7" customFormat="1" ht="18.600000000000001" customHeight="1">
      <c r="A21" s="9" t="s">
        <v>21</v>
      </c>
      <c r="B21" s="10" t="s">
        <v>20</v>
      </c>
      <c r="C21" s="32"/>
      <c r="D21" s="32">
        <v>-13.280530000000001</v>
      </c>
      <c r="E21" s="31"/>
      <c r="F21" s="29"/>
    </row>
    <row r="22" spans="1:6" s="7" customFormat="1" ht="31.5" hidden="1" customHeight="1">
      <c r="A22" s="9" t="s">
        <v>22</v>
      </c>
      <c r="B22" s="10" t="s">
        <v>23</v>
      </c>
      <c r="C22" s="32"/>
      <c r="D22" s="32"/>
      <c r="E22" s="31"/>
      <c r="F22" s="29"/>
    </row>
    <row r="23" spans="1:6" s="7" customFormat="1" ht="33.75" customHeight="1">
      <c r="A23" s="9" t="s">
        <v>244</v>
      </c>
      <c r="B23" s="10" t="s">
        <v>245</v>
      </c>
      <c r="C23" s="32">
        <v>108</v>
      </c>
      <c r="D23" s="32">
        <v>44.091839999999998</v>
      </c>
      <c r="E23" s="31">
        <f t="shared" si="0"/>
        <v>0.40825777777777777</v>
      </c>
      <c r="F23" s="29"/>
    </row>
    <row r="24" spans="1:6" s="7" customFormat="1" ht="15.6" customHeight="1">
      <c r="A24" s="9" t="s">
        <v>24</v>
      </c>
      <c r="B24" s="9" t="s">
        <v>25</v>
      </c>
      <c r="C24" s="30">
        <f>SUM(C32+C26+C27+C29)</f>
        <v>45620.3</v>
      </c>
      <c r="D24" s="30">
        <f>SUM(D32+D26+D27+D29)</f>
        <v>51331.110990000001</v>
      </c>
      <c r="E24" s="31">
        <f t="shared" si="0"/>
        <v>1.1251813554492189</v>
      </c>
      <c r="F24" s="29"/>
    </row>
    <row r="25" spans="1:6" s="7" customFormat="1" ht="18" customHeight="1">
      <c r="A25" s="9" t="s">
        <v>26</v>
      </c>
      <c r="B25" s="9" t="s">
        <v>27</v>
      </c>
      <c r="C25" s="30">
        <f>SUM(C26)</f>
        <v>4277</v>
      </c>
      <c r="D25" s="30">
        <f>SUM(D26)</f>
        <v>4270.73171</v>
      </c>
      <c r="E25" s="31">
        <f t="shared" si="0"/>
        <v>0.99853441898527007</v>
      </c>
      <c r="F25" s="29"/>
    </row>
    <row r="26" spans="1:6" s="7" customFormat="1" ht="49.5" customHeight="1">
      <c r="A26" s="9" t="s">
        <v>28</v>
      </c>
      <c r="B26" s="9" t="s">
        <v>29</v>
      </c>
      <c r="C26" s="11">
        <v>4277</v>
      </c>
      <c r="D26" s="11">
        <v>4270.73171</v>
      </c>
      <c r="E26" s="31">
        <f t="shared" si="0"/>
        <v>0.99853441898527007</v>
      </c>
      <c r="F26" s="29"/>
    </row>
    <row r="27" spans="1:6" s="7" customFormat="1" ht="31.5" hidden="1" customHeight="1">
      <c r="A27" s="9" t="s">
        <v>30</v>
      </c>
      <c r="B27" s="9" t="s">
        <v>31</v>
      </c>
      <c r="C27" s="32">
        <f>SUM(C28)</f>
        <v>0</v>
      </c>
      <c r="D27" s="32">
        <f>SUM(D28)</f>
        <v>0</v>
      </c>
      <c r="E27" s="31"/>
      <c r="F27" s="29"/>
    </row>
    <row r="28" spans="1:6" s="7" customFormat="1" ht="31.5" hidden="1" customHeight="1">
      <c r="A28" s="9" t="s">
        <v>32</v>
      </c>
      <c r="B28" s="9" t="s">
        <v>33</v>
      </c>
      <c r="C28" s="32"/>
      <c r="D28" s="32"/>
      <c r="E28" s="31" t="e">
        <f t="shared" si="0"/>
        <v>#DIV/0!</v>
      </c>
      <c r="F28" s="29"/>
    </row>
    <row r="29" spans="1:6" s="7" customFormat="1" ht="17.45" customHeight="1">
      <c r="A29" s="9" t="s">
        <v>34</v>
      </c>
      <c r="B29" s="9" t="s">
        <v>35</v>
      </c>
      <c r="C29" s="32">
        <f>SUM(C30:C31)</f>
        <v>19370</v>
      </c>
      <c r="D29" s="32">
        <f>SUM(D30:D31)</f>
        <v>21182.303049999999</v>
      </c>
      <c r="E29" s="31">
        <f t="shared" si="0"/>
        <v>1.0935623670624677</v>
      </c>
      <c r="F29" s="29"/>
    </row>
    <row r="30" spans="1:6" s="7" customFormat="1" ht="18.600000000000001" customHeight="1">
      <c r="A30" s="9" t="s">
        <v>36</v>
      </c>
      <c r="B30" s="9" t="s">
        <v>37</v>
      </c>
      <c r="C30" s="32">
        <v>2710</v>
      </c>
      <c r="D30" s="32">
        <v>2657.2252899999999</v>
      </c>
      <c r="E30" s="31">
        <f t="shared" si="0"/>
        <v>0.98052593726937265</v>
      </c>
      <c r="F30" s="29"/>
    </row>
    <row r="31" spans="1:6" s="7" customFormat="1" ht="18" customHeight="1">
      <c r="A31" s="9" t="s">
        <v>38</v>
      </c>
      <c r="B31" s="9" t="s">
        <v>39</v>
      </c>
      <c r="C31" s="32">
        <v>16660</v>
      </c>
      <c r="D31" s="32">
        <v>18525.07776</v>
      </c>
      <c r="E31" s="31">
        <f t="shared" si="0"/>
        <v>1.1119494453781513</v>
      </c>
      <c r="F31" s="29"/>
    </row>
    <row r="32" spans="1:6" s="7" customFormat="1" ht="18" customHeight="1">
      <c r="A32" s="9" t="s">
        <v>40</v>
      </c>
      <c r="B32" s="9" t="s">
        <v>41</v>
      </c>
      <c r="C32" s="30">
        <f>SUM(C33+C35)</f>
        <v>21973.3</v>
      </c>
      <c r="D32" s="30">
        <f>SUM(D33+D35)</f>
        <v>25878.076229999999</v>
      </c>
      <c r="E32" s="31">
        <f t="shared" si="0"/>
        <v>1.1777054984913509</v>
      </c>
      <c r="F32" s="29"/>
    </row>
    <row r="33" spans="1:6" s="7" customFormat="1" ht="49.5" customHeight="1">
      <c r="A33" s="9" t="s">
        <v>42</v>
      </c>
      <c r="B33" s="9" t="s">
        <v>43</v>
      </c>
      <c r="C33" s="30">
        <f>SUM(C34)</f>
        <v>1323.3</v>
      </c>
      <c r="D33" s="30">
        <f>SUM(D34)</f>
        <v>1604.6954800000001</v>
      </c>
      <c r="E33" s="31">
        <f t="shared" si="0"/>
        <v>1.2126467769969018</v>
      </c>
      <c r="F33" s="29"/>
    </row>
    <row r="34" spans="1:6" s="7" customFormat="1" ht="81" customHeight="1">
      <c r="A34" s="9" t="s">
        <v>44</v>
      </c>
      <c r="B34" s="9" t="s">
        <v>45</v>
      </c>
      <c r="C34" s="11">
        <v>1323.3</v>
      </c>
      <c r="D34" s="11">
        <v>1604.6954800000001</v>
      </c>
      <c r="E34" s="31">
        <f t="shared" si="0"/>
        <v>1.2126467769969018</v>
      </c>
      <c r="F34" s="29"/>
    </row>
    <row r="35" spans="1:6" s="7" customFormat="1" ht="51" customHeight="1">
      <c r="A35" s="9" t="s">
        <v>46</v>
      </c>
      <c r="B35" s="9" t="s">
        <v>47</v>
      </c>
      <c r="C35" s="11">
        <f>SUM(C36)</f>
        <v>20650</v>
      </c>
      <c r="D35" s="11">
        <f>SUM(D36)</f>
        <v>24273.38075</v>
      </c>
      <c r="E35" s="31">
        <f t="shared" si="0"/>
        <v>1.1754663801452785</v>
      </c>
      <c r="F35" s="29"/>
    </row>
    <row r="36" spans="1:6" s="7" customFormat="1" ht="83.25" customHeight="1">
      <c r="A36" s="9" t="s">
        <v>48</v>
      </c>
      <c r="B36" s="9" t="s">
        <v>49</v>
      </c>
      <c r="C36" s="11">
        <v>20650</v>
      </c>
      <c r="D36" s="11">
        <v>24273.38075</v>
      </c>
      <c r="E36" s="31">
        <f t="shared" si="0"/>
        <v>1.1754663801452785</v>
      </c>
      <c r="F36" s="29"/>
    </row>
    <row r="37" spans="1:6" s="7" customFormat="1" ht="16.149999999999999" customHeight="1">
      <c r="A37" s="14" t="s">
        <v>50</v>
      </c>
      <c r="B37" s="14" t="s">
        <v>51</v>
      </c>
      <c r="C37" s="15">
        <f>SUM(C38+C40)</f>
        <v>2430</v>
      </c>
      <c r="D37" s="15">
        <f>SUM(D38+D40)</f>
        <v>2382.2829900000002</v>
      </c>
      <c r="E37" s="31">
        <f t="shared" si="0"/>
        <v>0.98036337037037047</v>
      </c>
      <c r="F37" s="29"/>
    </row>
    <row r="38" spans="1:6" s="7" customFormat="1" ht="36.75" customHeight="1">
      <c r="A38" s="9" t="s">
        <v>52</v>
      </c>
      <c r="B38" s="9" t="s">
        <v>53</v>
      </c>
      <c r="C38" s="15">
        <f>SUM(C39)</f>
        <v>2400</v>
      </c>
      <c r="D38" s="15">
        <f>SUM(D39)</f>
        <v>2352.2829900000002</v>
      </c>
      <c r="E38" s="31">
        <f t="shared" si="0"/>
        <v>0.98011791250000002</v>
      </c>
      <c r="F38" s="29"/>
    </row>
    <row r="39" spans="1:6" s="7" customFormat="1" ht="51" customHeight="1">
      <c r="A39" s="9" t="s">
        <v>54</v>
      </c>
      <c r="B39" s="9" t="s">
        <v>55</v>
      </c>
      <c r="C39" s="11">
        <v>2400</v>
      </c>
      <c r="D39" s="11">
        <v>2352.2829900000002</v>
      </c>
      <c r="E39" s="31">
        <f t="shared" si="0"/>
        <v>0.98011791250000002</v>
      </c>
      <c r="F39" s="29"/>
    </row>
    <row r="40" spans="1:6" s="7" customFormat="1" ht="33.75" customHeight="1">
      <c r="A40" s="9" t="s">
        <v>56</v>
      </c>
      <c r="B40" s="9" t="s">
        <v>57</v>
      </c>
      <c r="C40" s="11">
        <f>SUM(C41+C42)</f>
        <v>30</v>
      </c>
      <c r="D40" s="11">
        <f>SUM(D41+D42)</f>
        <v>30</v>
      </c>
      <c r="E40" s="31">
        <f t="shared" si="0"/>
        <v>1</v>
      </c>
      <c r="F40" s="29"/>
    </row>
    <row r="41" spans="1:6" s="7" customFormat="1" ht="63" hidden="1" customHeight="1">
      <c r="A41" s="9" t="s">
        <v>58</v>
      </c>
      <c r="B41" s="9" t="s">
        <v>59</v>
      </c>
      <c r="C41" s="11"/>
      <c r="D41" s="11"/>
      <c r="E41" s="31" t="e">
        <f t="shared" si="0"/>
        <v>#DIV/0!</v>
      </c>
      <c r="F41" s="29"/>
    </row>
    <row r="42" spans="1:6" s="7" customFormat="1" ht="33" customHeight="1">
      <c r="A42" s="9" t="s">
        <v>60</v>
      </c>
      <c r="B42" s="9" t="s">
        <v>61</v>
      </c>
      <c r="C42" s="11">
        <v>30</v>
      </c>
      <c r="D42" s="11">
        <v>30</v>
      </c>
      <c r="E42" s="31">
        <f t="shared" si="0"/>
        <v>1</v>
      </c>
      <c r="F42" s="29"/>
    </row>
    <row r="43" spans="1:6" s="7" customFormat="1" ht="31.15" customHeight="1">
      <c r="A43" s="9" t="s">
        <v>62</v>
      </c>
      <c r="B43" s="9" t="s">
        <v>63</v>
      </c>
      <c r="C43" s="11">
        <f>SUM(C46+C44)</f>
        <v>20</v>
      </c>
      <c r="D43" s="11">
        <f>SUM(D46+D44)</f>
        <v>-1.17E-3</v>
      </c>
      <c r="E43" s="31">
        <f t="shared" si="0"/>
        <v>-5.8499999999999999E-5</v>
      </c>
      <c r="F43" s="29"/>
    </row>
    <row r="44" spans="1:6" s="7" customFormat="1" ht="18.600000000000001" customHeight="1">
      <c r="A44" s="9" t="s">
        <v>64</v>
      </c>
      <c r="B44" s="9" t="s">
        <v>65</v>
      </c>
      <c r="C44" s="30">
        <f>SUM(C45)</f>
        <v>20</v>
      </c>
      <c r="D44" s="30">
        <f>SUM(D45)</f>
        <v>-1.17E-3</v>
      </c>
      <c r="E44" s="31">
        <f t="shared" si="0"/>
        <v>-5.8499999999999999E-5</v>
      </c>
      <c r="F44" s="29"/>
    </row>
    <row r="45" spans="1:6" s="7" customFormat="1" ht="32.25" customHeight="1">
      <c r="A45" s="9" t="s">
        <v>206</v>
      </c>
      <c r="B45" s="9" t="s">
        <v>66</v>
      </c>
      <c r="C45" s="11">
        <v>20</v>
      </c>
      <c r="D45" s="11">
        <v>-1.17E-3</v>
      </c>
      <c r="E45" s="31">
        <f t="shared" si="0"/>
        <v>-5.8499999999999999E-5</v>
      </c>
      <c r="F45" s="29"/>
    </row>
    <row r="46" spans="1:6" s="7" customFormat="1" ht="31.5" hidden="1" customHeight="1">
      <c r="A46" s="9" t="s">
        <v>207</v>
      </c>
      <c r="B46" s="9" t="s">
        <v>208</v>
      </c>
      <c r="C46" s="30">
        <f>SUM(C47+C48)</f>
        <v>0</v>
      </c>
      <c r="D46" s="30">
        <f>SUM(D47+D48)</f>
        <v>0</v>
      </c>
      <c r="E46" s="31"/>
      <c r="F46" s="29"/>
    </row>
    <row r="47" spans="1:6" s="7" customFormat="1" ht="63" hidden="1" customHeight="1">
      <c r="A47" s="9" t="s">
        <v>209</v>
      </c>
      <c r="B47" s="9" t="s">
        <v>210</v>
      </c>
      <c r="C47" s="11"/>
      <c r="D47" s="11"/>
      <c r="E47" s="31" t="e">
        <f t="shared" si="0"/>
        <v>#DIV/0!</v>
      </c>
      <c r="F47" s="29"/>
    </row>
    <row r="48" spans="1:6" s="7" customFormat="1" ht="31.5" hidden="1" customHeight="1">
      <c r="A48" s="9" t="s">
        <v>211</v>
      </c>
      <c r="B48" s="9" t="s">
        <v>212</v>
      </c>
      <c r="C48" s="11"/>
      <c r="D48" s="11"/>
      <c r="E48" s="31" t="e">
        <f t="shared" si="0"/>
        <v>#DIV/0!</v>
      </c>
      <c r="F48" s="29"/>
    </row>
    <row r="49" spans="1:6" s="7" customFormat="1" ht="49.5" customHeight="1">
      <c r="A49" s="9" t="s">
        <v>67</v>
      </c>
      <c r="B49" s="9" t="s">
        <v>68</v>
      </c>
      <c r="C49" s="30">
        <f>SUM(C50+C52+C57+C60)</f>
        <v>11501.300000000001</v>
      </c>
      <c r="D49" s="30">
        <f>SUM(D50+D52+D57+D60)</f>
        <v>12953.630089999999</v>
      </c>
      <c r="E49" s="31">
        <f t="shared" si="0"/>
        <v>1.1262752984445235</v>
      </c>
      <c r="F49" s="29"/>
    </row>
    <row r="50" spans="1:6" s="7" customFormat="1" ht="82.5" customHeight="1">
      <c r="A50" s="9" t="s">
        <v>69</v>
      </c>
      <c r="B50" s="9" t="s">
        <v>70</v>
      </c>
      <c r="C50" s="30">
        <f>SUM(C51)</f>
        <v>254.4</v>
      </c>
      <c r="D50" s="30">
        <f>SUM(D51)</f>
        <v>254.38300000000001</v>
      </c>
      <c r="E50" s="31">
        <f t="shared" si="0"/>
        <v>0.99993317610062893</v>
      </c>
      <c r="F50" s="29"/>
    </row>
    <row r="51" spans="1:6" s="7" customFormat="1" ht="49.5" customHeight="1">
      <c r="A51" s="9" t="s">
        <v>71</v>
      </c>
      <c r="B51" s="9" t="s">
        <v>72</v>
      </c>
      <c r="C51" s="30">
        <v>254.4</v>
      </c>
      <c r="D51" s="30">
        <v>254.38300000000001</v>
      </c>
      <c r="E51" s="31">
        <f t="shared" si="0"/>
        <v>0.99993317610062893</v>
      </c>
      <c r="F51" s="29"/>
    </row>
    <row r="52" spans="1:6" s="7" customFormat="1" ht="96.75" customHeight="1">
      <c r="A52" s="9" t="s">
        <v>73</v>
      </c>
      <c r="B52" s="9" t="s">
        <v>74</v>
      </c>
      <c r="C52" s="30">
        <f>SUM(C55+C53)</f>
        <v>10671.900000000001</v>
      </c>
      <c r="D52" s="30">
        <f>SUM(D55+D53)</f>
        <v>12352.243699999999</v>
      </c>
      <c r="E52" s="31">
        <f t="shared" si="0"/>
        <v>1.1574549705300834</v>
      </c>
      <c r="F52" s="29"/>
    </row>
    <row r="53" spans="1:6" s="7" customFormat="1" ht="83.25" customHeight="1">
      <c r="A53" s="9" t="s">
        <v>213</v>
      </c>
      <c r="B53" s="9" t="s">
        <v>75</v>
      </c>
      <c r="C53" s="30">
        <v>2505.3000000000002</v>
      </c>
      <c r="D53" s="30">
        <v>2187.8501700000002</v>
      </c>
      <c r="E53" s="31">
        <f t="shared" si="0"/>
        <v>0.87328869596455516</v>
      </c>
      <c r="F53" s="29"/>
    </row>
    <row r="54" spans="1:6" s="7" customFormat="1" ht="78.75" hidden="1" customHeight="1">
      <c r="A54" s="9" t="s">
        <v>76</v>
      </c>
      <c r="B54" s="9" t="s">
        <v>77</v>
      </c>
      <c r="C54" s="16"/>
      <c r="D54" s="16"/>
      <c r="E54" s="31" t="e">
        <f t="shared" si="0"/>
        <v>#DIV/0!</v>
      </c>
      <c r="F54" s="29"/>
    </row>
    <row r="55" spans="1:6" s="7" customFormat="1" ht="97.5" customHeight="1">
      <c r="A55" s="9" t="s">
        <v>78</v>
      </c>
      <c r="B55" s="9" t="s">
        <v>79</v>
      </c>
      <c r="C55" s="30">
        <f>SUM(C56)</f>
        <v>8166.6</v>
      </c>
      <c r="D55" s="30">
        <f>SUM(D56)</f>
        <v>10164.393529999999</v>
      </c>
      <c r="E55" s="31">
        <f t="shared" si="0"/>
        <v>1.244629776161438</v>
      </c>
      <c r="F55" s="29"/>
    </row>
    <row r="56" spans="1:6" s="7" customFormat="1" ht="82.5" customHeight="1">
      <c r="A56" s="9" t="s">
        <v>80</v>
      </c>
      <c r="B56" s="9" t="s">
        <v>81</v>
      </c>
      <c r="C56" s="11">
        <v>8166.6</v>
      </c>
      <c r="D56" s="11">
        <v>10164.393529999999</v>
      </c>
      <c r="E56" s="31">
        <f t="shared" si="0"/>
        <v>1.244629776161438</v>
      </c>
      <c r="F56" s="29"/>
    </row>
    <row r="57" spans="1:6" s="7" customFormat="1" ht="31.5" hidden="1" customHeight="1">
      <c r="A57" s="9" t="s">
        <v>82</v>
      </c>
      <c r="B57" s="9" t="s">
        <v>83</v>
      </c>
      <c r="C57" s="30">
        <f>SUM(C59)</f>
        <v>0</v>
      </c>
      <c r="D57" s="30">
        <f>SUM(D59)</f>
        <v>0</v>
      </c>
      <c r="E57" s="31"/>
      <c r="F57" s="29"/>
    </row>
    <row r="58" spans="1:6" s="7" customFormat="1" ht="47.25" hidden="1" customHeight="1">
      <c r="A58" s="9" t="s">
        <v>84</v>
      </c>
      <c r="B58" s="9" t="s">
        <v>85</v>
      </c>
      <c r="C58" s="30">
        <f>SUM(C59)</f>
        <v>0</v>
      </c>
      <c r="D58" s="30">
        <f>SUM(D59)</f>
        <v>0</v>
      </c>
      <c r="E58" s="31"/>
      <c r="F58" s="29"/>
    </row>
    <row r="59" spans="1:6" s="7" customFormat="1" ht="63" hidden="1">
      <c r="A59" s="9" t="s">
        <v>86</v>
      </c>
      <c r="B59" s="9" t="s">
        <v>87</v>
      </c>
      <c r="C59" s="11"/>
      <c r="D59" s="11">
        <v>0</v>
      </c>
      <c r="E59" s="31"/>
      <c r="F59" s="29"/>
    </row>
    <row r="60" spans="1:6" s="7" customFormat="1" ht="83.25" customHeight="1">
      <c r="A60" s="9" t="s">
        <v>88</v>
      </c>
      <c r="B60" s="9" t="s">
        <v>89</v>
      </c>
      <c r="C60" s="32">
        <f>SUM(C62)</f>
        <v>575</v>
      </c>
      <c r="D60" s="32">
        <f>SUM(D62)</f>
        <v>347.00339000000002</v>
      </c>
      <c r="E60" s="31">
        <f t="shared" si="0"/>
        <v>0.60348415652173915</v>
      </c>
      <c r="F60" s="29"/>
    </row>
    <row r="61" spans="1:6" s="7" customFormat="1" ht="83.25" customHeight="1">
      <c r="A61" s="9" t="s">
        <v>90</v>
      </c>
      <c r="B61" s="9" t="s">
        <v>91</v>
      </c>
      <c r="C61" s="32">
        <f>SUM(C62)</f>
        <v>575</v>
      </c>
      <c r="D61" s="32">
        <f>SUM(D62)</f>
        <v>347.00339000000002</v>
      </c>
      <c r="E61" s="31">
        <f t="shared" si="0"/>
        <v>0.60348415652173915</v>
      </c>
      <c r="F61" s="29"/>
    </row>
    <row r="62" spans="1:6" s="7" customFormat="1" ht="81" customHeight="1">
      <c r="A62" s="9" t="s">
        <v>92</v>
      </c>
      <c r="B62" s="9" t="s">
        <v>93</v>
      </c>
      <c r="C62" s="32">
        <v>575</v>
      </c>
      <c r="D62" s="32">
        <v>347.00339000000002</v>
      </c>
      <c r="E62" s="31">
        <f t="shared" si="0"/>
        <v>0.60348415652173915</v>
      </c>
      <c r="F62" s="29"/>
    </row>
    <row r="63" spans="1:6" s="7" customFormat="1" ht="33.75" customHeight="1">
      <c r="A63" s="9" t="s">
        <v>94</v>
      </c>
      <c r="B63" s="9" t="s">
        <v>95</v>
      </c>
      <c r="C63" s="30">
        <f>SUM(C64:C67)</f>
        <v>421.4</v>
      </c>
      <c r="D63" s="30">
        <f>SUM(D64:D68)</f>
        <v>325.15217999999999</v>
      </c>
      <c r="E63" s="31">
        <f t="shared" si="0"/>
        <v>0.77159985761746563</v>
      </c>
      <c r="F63" s="29"/>
    </row>
    <row r="64" spans="1:6" s="7" customFormat="1" ht="34.5" customHeight="1">
      <c r="A64" s="9" t="s">
        <v>214</v>
      </c>
      <c r="B64" s="9" t="s">
        <v>215</v>
      </c>
      <c r="C64" s="30">
        <v>106.9</v>
      </c>
      <c r="D64" s="30">
        <v>44.016970000000001</v>
      </c>
      <c r="E64" s="31">
        <f t="shared" si="0"/>
        <v>0.41175837231057061</v>
      </c>
      <c r="F64" s="29"/>
    </row>
    <row r="65" spans="1:6" s="7" customFormat="1" ht="36" customHeight="1">
      <c r="A65" s="9" t="s">
        <v>216</v>
      </c>
      <c r="B65" s="9" t="s">
        <v>217</v>
      </c>
      <c r="C65" s="30">
        <v>8.9</v>
      </c>
      <c r="D65" s="30">
        <v>4.1568500000000004</v>
      </c>
      <c r="E65" s="31">
        <f t="shared" si="0"/>
        <v>0.46706179775280904</v>
      </c>
      <c r="F65" s="29"/>
    </row>
    <row r="66" spans="1:6" s="7" customFormat="1" ht="19.899999999999999" customHeight="1">
      <c r="A66" s="9" t="s">
        <v>218</v>
      </c>
      <c r="B66" s="9" t="s">
        <v>219</v>
      </c>
      <c r="C66" s="30">
        <v>22.1</v>
      </c>
      <c r="D66" s="30">
        <v>27.532160000000001</v>
      </c>
      <c r="E66" s="31">
        <f t="shared" si="0"/>
        <v>1.2457990950226243</v>
      </c>
      <c r="F66" s="29"/>
    </row>
    <row r="67" spans="1:6" s="7" customFormat="1" ht="18.75" customHeight="1">
      <c r="A67" s="9" t="s">
        <v>220</v>
      </c>
      <c r="B67" s="9" t="s">
        <v>221</v>
      </c>
      <c r="C67" s="11">
        <v>283.5</v>
      </c>
      <c r="D67" s="11">
        <v>253.78389000000001</v>
      </c>
      <c r="E67" s="31">
        <f t="shared" si="0"/>
        <v>0.89518126984126989</v>
      </c>
      <c r="F67" s="29"/>
    </row>
    <row r="68" spans="1:6" s="7" customFormat="1" ht="33.75" customHeight="1">
      <c r="A68" s="9" t="s">
        <v>222</v>
      </c>
      <c r="B68" s="9" t="s">
        <v>223</v>
      </c>
      <c r="C68" s="32"/>
      <c r="D68" s="32">
        <v>-4.3376900000000003</v>
      </c>
      <c r="E68" s="31"/>
      <c r="F68" s="29"/>
    </row>
    <row r="69" spans="1:6" s="7" customFormat="1" ht="33.75" customHeight="1">
      <c r="A69" s="9" t="s">
        <v>96</v>
      </c>
      <c r="B69" s="9" t="s">
        <v>97</v>
      </c>
      <c r="C69" s="32">
        <f>SUM(C70:C71)</f>
        <v>545</v>
      </c>
      <c r="D69" s="32">
        <f>SUM(D70:D71)</f>
        <v>611.49738000000002</v>
      </c>
      <c r="E69" s="31">
        <f t="shared" si="0"/>
        <v>1.1220135412844037</v>
      </c>
      <c r="F69" s="29"/>
    </row>
    <row r="70" spans="1:6" s="7" customFormat="1" ht="48" customHeight="1">
      <c r="A70" s="9" t="s">
        <v>224</v>
      </c>
      <c r="B70" s="9" t="s">
        <v>225</v>
      </c>
      <c r="C70" s="32">
        <v>45</v>
      </c>
      <c r="D70" s="32">
        <v>58.578040000000001</v>
      </c>
      <c r="E70" s="31">
        <f t="shared" si="0"/>
        <v>1.3017342222222223</v>
      </c>
      <c r="F70" s="29"/>
    </row>
    <row r="71" spans="1:6" s="7" customFormat="1" ht="35.25" customHeight="1">
      <c r="A71" s="9" t="s">
        <v>258</v>
      </c>
      <c r="B71" s="9" t="s">
        <v>226</v>
      </c>
      <c r="C71" s="32">
        <v>500</v>
      </c>
      <c r="D71" s="32">
        <v>552.91934000000003</v>
      </c>
      <c r="E71" s="31">
        <f t="shared" si="0"/>
        <v>1.10583868</v>
      </c>
      <c r="F71" s="29"/>
    </row>
    <row r="72" spans="1:6" s="7" customFormat="1" ht="36" customHeight="1">
      <c r="A72" s="9" t="s">
        <v>98</v>
      </c>
      <c r="B72" s="9" t="s">
        <v>99</v>
      </c>
      <c r="C72" s="32">
        <f>SUM(C78+C73)</f>
        <v>1314.2</v>
      </c>
      <c r="D72" s="32">
        <f>SUM(D78+D73)</f>
        <v>1735.2170700000001</v>
      </c>
      <c r="E72" s="31">
        <f t="shared" si="0"/>
        <v>1.320359968041394</v>
      </c>
      <c r="F72" s="29"/>
    </row>
    <row r="73" spans="1:6" s="7" customFormat="1" ht="81.75" customHeight="1">
      <c r="A73" s="33" t="s">
        <v>100</v>
      </c>
      <c r="B73" s="17" t="s">
        <v>101</v>
      </c>
      <c r="C73" s="32">
        <f>SUM(C75:C76)</f>
        <v>754.2</v>
      </c>
      <c r="D73" s="32">
        <f>SUM(D74:D76)</f>
        <v>799.15089</v>
      </c>
      <c r="E73" s="31">
        <f t="shared" si="0"/>
        <v>1.0596007557677007</v>
      </c>
      <c r="F73" s="29"/>
    </row>
    <row r="74" spans="1:6" s="7" customFormat="1" ht="97.5" customHeight="1">
      <c r="A74" s="33" t="s">
        <v>246</v>
      </c>
      <c r="B74" s="17" t="s">
        <v>247</v>
      </c>
      <c r="C74" s="32"/>
      <c r="D74" s="32">
        <v>38.136000000000003</v>
      </c>
      <c r="E74" s="31"/>
      <c r="F74" s="29"/>
    </row>
    <row r="75" spans="1:6" s="7" customFormat="1" ht="99.75" customHeight="1">
      <c r="A75" s="33" t="s">
        <v>228</v>
      </c>
      <c r="B75" s="17" t="s">
        <v>227</v>
      </c>
      <c r="C75" s="32"/>
      <c r="D75" s="32">
        <v>0.26400000000000001</v>
      </c>
      <c r="E75" s="31"/>
      <c r="F75" s="29"/>
    </row>
    <row r="76" spans="1:6" s="7" customFormat="1" ht="98.25" customHeight="1">
      <c r="A76" s="33" t="s">
        <v>229</v>
      </c>
      <c r="B76" s="17" t="s">
        <v>230</v>
      </c>
      <c r="C76" s="32">
        <v>754.2</v>
      </c>
      <c r="D76" s="32">
        <v>760.75089000000003</v>
      </c>
      <c r="E76" s="31">
        <f t="shared" ref="E76:E135" si="1">SUM(D76/C76)</f>
        <v>1.0086858790771678</v>
      </c>
      <c r="F76" s="29"/>
    </row>
    <row r="77" spans="1:6" s="7" customFormat="1" ht="67.5" customHeight="1">
      <c r="A77" s="33" t="s">
        <v>102</v>
      </c>
      <c r="B77" s="17" t="s">
        <v>103</v>
      </c>
      <c r="C77" s="32">
        <f t="shared" ref="C77:D78" si="2">SUM(C78)</f>
        <v>560</v>
      </c>
      <c r="D77" s="32">
        <f t="shared" si="2"/>
        <v>936.06618000000003</v>
      </c>
      <c r="E77" s="31">
        <f t="shared" si="1"/>
        <v>1.6715467500000001</v>
      </c>
      <c r="F77" s="29"/>
    </row>
    <row r="78" spans="1:6" s="7" customFormat="1" ht="31.5" customHeight="1">
      <c r="A78" s="33" t="s">
        <v>104</v>
      </c>
      <c r="B78" s="17" t="s">
        <v>105</v>
      </c>
      <c r="C78" s="32">
        <f t="shared" si="2"/>
        <v>560</v>
      </c>
      <c r="D78" s="32">
        <f t="shared" si="2"/>
        <v>936.06618000000003</v>
      </c>
      <c r="E78" s="31">
        <f t="shared" si="1"/>
        <v>1.6715467500000001</v>
      </c>
      <c r="F78" s="29"/>
    </row>
    <row r="79" spans="1:6" s="7" customFormat="1" ht="51" customHeight="1">
      <c r="A79" s="33" t="s">
        <v>106</v>
      </c>
      <c r="B79" s="17" t="s">
        <v>107</v>
      </c>
      <c r="C79" s="32">
        <v>560</v>
      </c>
      <c r="D79" s="32">
        <v>936.06618000000003</v>
      </c>
      <c r="E79" s="31">
        <f t="shared" si="1"/>
        <v>1.6715467500000001</v>
      </c>
      <c r="F79" s="29"/>
    </row>
    <row r="80" spans="1:6" s="7" customFormat="1" ht="15" customHeight="1">
      <c r="A80" s="9" t="s">
        <v>108</v>
      </c>
      <c r="B80" s="9" t="s">
        <v>109</v>
      </c>
      <c r="C80" s="30">
        <f>SUM(C81+C84+C85+C88+C97+C98+C102+C86+C101+C100)</f>
        <v>3101</v>
      </c>
      <c r="D80" s="30">
        <f>SUM(D81+D84+D85+D88+D97+D98+D102+D86+D101+D100)</f>
        <v>3011.58329</v>
      </c>
      <c r="E80" s="31">
        <f t="shared" si="1"/>
        <v>0.97116520154788777</v>
      </c>
      <c r="F80" s="29"/>
    </row>
    <row r="81" spans="1:6" s="7" customFormat="1" ht="31.5">
      <c r="A81" s="33" t="s">
        <v>110</v>
      </c>
      <c r="B81" s="17" t="s">
        <v>111</v>
      </c>
      <c r="C81" s="30">
        <f>SUM(C82:C83)</f>
        <v>350</v>
      </c>
      <c r="D81" s="30">
        <f>SUM(D82:D83)</f>
        <v>267.56429000000003</v>
      </c>
      <c r="E81" s="31">
        <f t="shared" si="1"/>
        <v>0.76446940000000008</v>
      </c>
      <c r="F81" s="29"/>
    </row>
    <row r="82" spans="1:6" s="7" customFormat="1" ht="66.75" customHeight="1">
      <c r="A82" s="33" t="s">
        <v>112</v>
      </c>
      <c r="B82" s="17" t="s">
        <v>113</v>
      </c>
      <c r="C82" s="30">
        <v>300</v>
      </c>
      <c r="D82" s="30">
        <v>212.77596</v>
      </c>
      <c r="E82" s="31">
        <f t="shared" si="1"/>
        <v>0.70925320000000003</v>
      </c>
      <c r="F82" s="29"/>
    </row>
    <row r="83" spans="1:6" s="7" customFormat="1" ht="65.25" customHeight="1">
      <c r="A83" s="33" t="s">
        <v>114</v>
      </c>
      <c r="B83" s="17" t="s">
        <v>115</v>
      </c>
      <c r="C83" s="30">
        <v>50</v>
      </c>
      <c r="D83" s="30">
        <v>54.788330000000002</v>
      </c>
      <c r="E83" s="31">
        <f t="shared" si="1"/>
        <v>1.0957666000000001</v>
      </c>
      <c r="F83" s="29"/>
    </row>
    <row r="84" spans="1:6" s="7" customFormat="1" ht="67.5" customHeight="1">
      <c r="A84" s="33" t="s">
        <v>116</v>
      </c>
      <c r="B84" s="17" t="s">
        <v>117</v>
      </c>
      <c r="C84" s="30">
        <v>100</v>
      </c>
      <c r="D84" s="30">
        <v>30.854690000000002</v>
      </c>
      <c r="E84" s="31">
        <f t="shared" si="1"/>
        <v>0.30854690000000001</v>
      </c>
      <c r="F84" s="29"/>
    </row>
    <row r="85" spans="1:6" s="7" customFormat="1" ht="66" customHeight="1">
      <c r="A85" s="33" t="s">
        <v>118</v>
      </c>
      <c r="B85" s="17" t="s">
        <v>119</v>
      </c>
      <c r="C85" s="30">
        <v>55</v>
      </c>
      <c r="D85" s="30">
        <v>110.5</v>
      </c>
      <c r="E85" s="31">
        <f t="shared" si="1"/>
        <v>2.0090909090909093</v>
      </c>
      <c r="F85" s="29"/>
    </row>
    <row r="86" spans="1:6" s="7" customFormat="1" ht="15.75" hidden="1">
      <c r="A86" s="33" t="s">
        <v>120</v>
      </c>
      <c r="B86" s="17"/>
      <c r="C86" s="30"/>
      <c r="D86" s="30"/>
      <c r="E86" s="31"/>
      <c r="F86" s="29"/>
    </row>
    <row r="87" spans="1:6" s="7" customFormat="1" ht="47.25" hidden="1" customHeight="1">
      <c r="A87" s="33" t="s">
        <v>231</v>
      </c>
      <c r="B87" s="17" t="s">
        <v>121</v>
      </c>
      <c r="C87" s="30"/>
      <c r="D87" s="30"/>
      <c r="E87" s="31" t="e">
        <f t="shared" si="1"/>
        <v>#DIV/0!</v>
      </c>
      <c r="F87" s="29"/>
    </row>
    <row r="88" spans="1:6" s="7" customFormat="1" ht="97.5" customHeight="1">
      <c r="A88" s="33" t="s">
        <v>122</v>
      </c>
      <c r="B88" s="17" t="s">
        <v>123</v>
      </c>
      <c r="C88" s="30">
        <f>SUM(C89:C96)</f>
        <v>140</v>
      </c>
      <c r="D88" s="30">
        <f>SUM(D89:D96)</f>
        <v>96.224999999999994</v>
      </c>
      <c r="E88" s="31">
        <f t="shared" si="1"/>
        <v>0.68732142857142853</v>
      </c>
      <c r="F88" s="29"/>
    </row>
    <row r="89" spans="1:6" s="7" customFormat="1" ht="31.5" hidden="1" customHeight="1">
      <c r="A89" s="33" t="s">
        <v>124</v>
      </c>
      <c r="B89" s="17" t="s">
        <v>125</v>
      </c>
      <c r="C89" s="34"/>
      <c r="D89" s="34"/>
      <c r="E89" s="31" t="e">
        <f t="shared" si="1"/>
        <v>#DIV/0!</v>
      </c>
      <c r="F89" s="29"/>
    </row>
    <row r="90" spans="1:6" s="7" customFormat="1" ht="31.5" hidden="1" customHeight="1">
      <c r="A90" s="33" t="s">
        <v>126</v>
      </c>
      <c r="B90" s="17" t="s">
        <v>127</v>
      </c>
      <c r="C90" s="34"/>
      <c r="D90" s="34"/>
      <c r="E90" s="31" t="e">
        <f t="shared" si="1"/>
        <v>#DIV/0!</v>
      </c>
      <c r="F90" s="29"/>
    </row>
    <row r="91" spans="1:6" s="7" customFormat="1" ht="31.5">
      <c r="A91" s="33" t="s">
        <v>128</v>
      </c>
      <c r="B91" s="17" t="s">
        <v>129</v>
      </c>
      <c r="C91" s="32"/>
      <c r="D91" s="32">
        <v>12.574999999999999</v>
      </c>
      <c r="E91" s="31"/>
      <c r="F91" s="29"/>
    </row>
    <row r="92" spans="1:6" s="7" customFormat="1" ht="31.5" hidden="1" customHeight="1">
      <c r="A92" s="33" t="s">
        <v>130</v>
      </c>
      <c r="B92" s="17" t="s">
        <v>131</v>
      </c>
      <c r="C92" s="32"/>
      <c r="D92" s="32"/>
      <c r="E92" s="31" t="e">
        <f t="shared" si="1"/>
        <v>#DIV/0!</v>
      </c>
      <c r="F92" s="29"/>
    </row>
    <row r="93" spans="1:6" s="7" customFormat="1" ht="31.5">
      <c r="A93" s="33" t="s">
        <v>132</v>
      </c>
      <c r="B93" s="17" t="s">
        <v>133</v>
      </c>
      <c r="C93" s="32">
        <v>100</v>
      </c>
      <c r="D93" s="32">
        <v>35</v>
      </c>
      <c r="E93" s="31">
        <f t="shared" si="1"/>
        <v>0.35</v>
      </c>
      <c r="F93" s="29"/>
    </row>
    <row r="94" spans="1:6" s="7" customFormat="1" ht="31.5">
      <c r="A94" s="33" t="s">
        <v>134</v>
      </c>
      <c r="B94" s="17" t="s">
        <v>135</v>
      </c>
      <c r="C94" s="32">
        <v>40</v>
      </c>
      <c r="D94" s="32">
        <v>48.65</v>
      </c>
      <c r="E94" s="31">
        <f t="shared" si="1"/>
        <v>1.2162500000000001</v>
      </c>
      <c r="F94" s="29"/>
    </row>
    <row r="95" spans="1:6" s="7" customFormat="1" ht="31.5" hidden="1" customHeight="1">
      <c r="A95" s="33" t="s">
        <v>136</v>
      </c>
      <c r="B95" s="17" t="s">
        <v>137</v>
      </c>
      <c r="C95" s="32"/>
      <c r="D95" s="32"/>
      <c r="E95" s="31" t="e">
        <f t="shared" si="1"/>
        <v>#DIV/0!</v>
      </c>
      <c r="F95" s="29"/>
    </row>
    <row r="96" spans="1:6" s="7" customFormat="1" ht="31.5" hidden="1" customHeight="1">
      <c r="A96" s="33" t="s">
        <v>138</v>
      </c>
      <c r="B96" s="17" t="s">
        <v>139</v>
      </c>
      <c r="C96" s="32"/>
      <c r="D96" s="32"/>
      <c r="E96" s="31" t="e">
        <f t="shared" si="1"/>
        <v>#DIV/0!</v>
      </c>
      <c r="F96" s="29"/>
    </row>
    <row r="97" spans="1:6" s="7" customFormat="1" ht="63">
      <c r="A97" s="33" t="s">
        <v>140</v>
      </c>
      <c r="B97" s="17" t="s">
        <v>141</v>
      </c>
      <c r="C97" s="32">
        <v>1100</v>
      </c>
      <c r="D97" s="32">
        <v>1049.472</v>
      </c>
      <c r="E97" s="31">
        <f t="shared" si="1"/>
        <v>0.95406545454545455</v>
      </c>
      <c r="F97" s="29"/>
    </row>
    <row r="98" spans="1:6" s="7" customFormat="1" ht="34.5" customHeight="1">
      <c r="A98" s="33" t="s">
        <v>142</v>
      </c>
      <c r="B98" s="17" t="s">
        <v>143</v>
      </c>
      <c r="C98" s="32"/>
      <c r="D98" s="32">
        <v>2.5</v>
      </c>
      <c r="E98" s="31"/>
      <c r="F98" s="29"/>
    </row>
    <row r="99" spans="1:6" s="7" customFormat="1" ht="63" hidden="1" customHeight="1">
      <c r="A99" s="33" t="s">
        <v>232</v>
      </c>
      <c r="B99" s="17" t="s">
        <v>233</v>
      </c>
      <c r="C99" s="32"/>
      <c r="D99" s="32"/>
      <c r="E99" s="31"/>
      <c r="F99" s="29"/>
    </row>
    <row r="100" spans="1:6" s="7" customFormat="1" ht="66.75" customHeight="1">
      <c r="A100" s="33" t="s">
        <v>248</v>
      </c>
      <c r="B100" s="17" t="s">
        <v>249</v>
      </c>
      <c r="C100" s="32"/>
      <c r="D100" s="32">
        <v>3</v>
      </c>
      <c r="E100" s="31"/>
      <c r="F100" s="29"/>
    </row>
    <row r="101" spans="1:6" s="7" customFormat="1" ht="66.75" customHeight="1">
      <c r="A101" s="33" t="s">
        <v>234</v>
      </c>
      <c r="B101" s="17" t="s">
        <v>235</v>
      </c>
      <c r="C101" s="32">
        <v>43.5</v>
      </c>
      <c r="D101" s="32">
        <v>34.1</v>
      </c>
      <c r="E101" s="31">
        <f t="shared" si="1"/>
        <v>0.78390804597701158</v>
      </c>
      <c r="F101" s="29"/>
    </row>
    <row r="102" spans="1:6" s="7" customFormat="1" ht="33.75" customHeight="1">
      <c r="A102" s="33" t="s">
        <v>144</v>
      </c>
      <c r="B102" s="17" t="s">
        <v>145</v>
      </c>
      <c r="C102" s="32">
        <f>SUM(C103)</f>
        <v>1312.5</v>
      </c>
      <c r="D102" s="32">
        <f>SUM(D103)</f>
        <v>1417.3673100000001</v>
      </c>
      <c r="E102" s="31">
        <f t="shared" si="1"/>
        <v>1.0798989028571429</v>
      </c>
      <c r="F102" s="29"/>
    </row>
    <row r="103" spans="1:6" s="7" customFormat="1" ht="49.5" customHeight="1">
      <c r="A103" s="33" t="s">
        <v>146</v>
      </c>
      <c r="B103" s="17" t="s">
        <v>147</v>
      </c>
      <c r="C103" s="32">
        <v>1312.5</v>
      </c>
      <c r="D103" s="32">
        <v>1417.3673100000001</v>
      </c>
      <c r="E103" s="31">
        <f t="shared" si="1"/>
        <v>1.0798989028571429</v>
      </c>
      <c r="F103" s="29"/>
    </row>
    <row r="104" spans="1:6" s="7" customFormat="1" ht="17.45" customHeight="1">
      <c r="A104" s="18" t="s">
        <v>148</v>
      </c>
      <c r="B104" s="18" t="s">
        <v>149</v>
      </c>
      <c r="C104" s="32"/>
      <c r="D104" s="32">
        <f>SUM(D105:D106)</f>
        <v>-1.6843600000000001</v>
      </c>
      <c r="E104" s="31"/>
      <c r="F104" s="29"/>
    </row>
    <row r="105" spans="1:6" s="7" customFormat="1" ht="36" customHeight="1">
      <c r="A105" s="18" t="s">
        <v>150</v>
      </c>
      <c r="B105" s="18" t="s">
        <v>151</v>
      </c>
      <c r="C105" s="32"/>
      <c r="D105" s="35">
        <v>-1.6843600000000001</v>
      </c>
      <c r="E105" s="31"/>
      <c r="F105" s="29"/>
    </row>
    <row r="106" spans="1:6" s="7" customFormat="1" ht="31.5" hidden="1" customHeight="1">
      <c r="A106" s="18" t="s">
        <v>152</v>
      </c>
      <c r="B106" s="18" t="s">
        <v>153</v>
      </c>
      <c r="C106" s="32"/>
      <c r="D106" s="32"/>
      <c r="E106" s="31" t="e">
        <f t="shared" si="1"/>
        <v>#DIV/0!</v>
      </c>
      <c r="F106" s="29"/>
    </row>
    <row r="107" spans="1:6" s="7" customFormat="1" ht="18.600000000000001" customHeight="1">
      <c r="A107" s="19" t="s">
        <v>154</v>
      </c>
      <c r="B107" s="19" t="s">
        <v>155</v>
      </c>
      <c r="C107" s="27">
        <f>SUM(C108)+C133+C131+C129</f>
        <v>499554.54757</v>
      </c>
      <c r="D107" s="27">
        <f>SUM(D108)+D133+D131+D129</f>
        <v>432113.50526000001</v>
      </c>
      <c r="E107" s="28">
        <f t="shared" si="1"/>
        <v>0.86499764112236444</v>
      </c>
      <c r="F107" s="29"/>
    </row>
    <row r="108" spans="1:6" s="7" customFormat="1" ht="35.25" customHeight="1">
      <c r="A108" s="9" t="s">
        <v>156</v>
      </c>
      <c r="B108" s="9" t="s">
        <v>157</v>
      </c>
      <c r="C108" s="30">
        <f>SUM(C109+C111+C112+C128)</f>
        <v>507015.23548999999</v>
      </c>
      <c r="D108" s="30">
        <f>SUM(D109+D111+D112+D128)</f>
        <v>439574.19318</v>
      </c>
      <c r="E108" s="31">
        <f t="shared" si="1"/>
        <v>0.86698418984427117</v>
      </c>
      <c r="F108" s="29"/>
    </row>
    <row r="109" spans="1:6" s="7" customFormat="1" ht="31.5" customHeight="1">
      <c r="A109" s="9" t="s">
        <v>158</v>
      </c>
      <c r="B109" s="9" t="s">
        <v>159</v>
      </c>
      <c r="C109" s="30">
        <f>SUM(C110)</f>
        <v>132042.1</v>
      </c>
      <c r="D109" s="30">
        <f>SUM(D110)</f>
        <v>132042.1</v>
      </c>
      <c r="E109" s="31">
        <f t="shared" si="1"/>
        <v>1</v>
      </c>
      <c r="F109" s="29"/>
    </row>
    <row r="110" spans="1:6" s="7" customFormat="1" ht="30.75" customHeight="1">
      <c r="A110" s="9" t="s">
        <v>160</v>
      </c>
      <c r="B110" s="9" t="s">
        <v>161</v>
      </c>
      <c r="C110" s="32">
        <v>132042.1</v>
      </c>
      <c r="D110" s="32">
        <v>132042.1</v>
      </c>
      <c r="E110" s="31">
        <f t="shared" si="1"/>
        <v>1</v>
      </c>
      <c r="F110" s="29"/>
    </row>
    <row r="111" spans="1:6" s="7" customFormat="1" ht="33.75" customHeight="1">
      <c r="A111" s="9" t="s">
        <v>162</v>
      </c>
      <c r="B111" s="9" t="s">
        <v>163</v>
      </c>
      <c r="C111" s="32">
        <v>104067.46399</v>
      </c>
      <c r="D111" s="32">
        <v>38928.058749999997</v>
      </c>
      <c r="E111" s="31">
        <f t="shared" si="1"/>
        <v>0.37406560376776982</v>
      </c>
      <c r="F111" s="29"/>
    </row>
    <row r="112" spans="1:6" s="7" customFormat="1" ht="31.5">
      <c r="A112" s="9" t="s">
        <v>164</v>
      </c>
      <c r="B112" s="9" t="s">
        <v>165</v>
      </c>
      <c r="C112" s="32">
        <f>SUM(C113:C127)</f>
        <v>217269.21200000003</v>
      </c>
      <c r="D112" s="32">
        <v>217262.04188999999</v>
      </c>
      <c r="E112" s="31">
        <f t="shared" si="1"/>
        <v>0.99996699895979724</v>
      </c>
      <c r="F112" s="29"/>
    </row>
    <row r="113" spans="1:6" s="7" customFormat="1" ht="31.5" hidden="1" customHeight="1">
      <c r="A113" s="20" t="s">
        <v>166</v>
      </c>
      <c r="B113" s="9" t="s">
        <v>167</v>
      </c>
      <c r="C113" s="32"/>
      <c r="D113" s="32"/>
      <c r="E113" s="31" t="e">
        <f t="shared" si="1"/>
        <v>#DIV/0!</v>
      </c>
      <c r="F113" s="29"/>
    </row>
    <row r="114" spans="1:6" s="7" customFormat="1" ht="33.75" customHeight="1">
      <c r="A114" s="20" t="s">
        <v>168</v>
      </c>
      <c r="B114" s="9" t="s">
        <v>169</v>
      </c>
      <c r="C114" s="32">
        <v>1440.8</v>
      </c>
      <c r="D114" s="32">
        <v>1440.8</v>
      </c>
      <c r="E114" s="31">
        <f t="shared" si="1"/>
        <v>1</v>
      </c>
      <c r="F114" s="29"/>
    </row>
    <row r="115" spans="1:6" s="7" customFormat="1" ht="67.5" customHeight="1">
      <c r="A115" s="20" t="s">
        <v>170</v>
      </c>
      <c r="B115" s="9" t="s">
        <v>171</v>
      </c>
      <c r="C115" s="32">
        <v>1.5</v>
      </c>
      <c r="D115" s="32">
        <v>1.5</v>
      </c>
      <c r="E115" s="31">
        <f t="shared" si="1"/>
        <v>1</v>
      </c>
      <c r="F115" s="29"/>
    </row>
    <row r="116" spans="1:6" s="7" customFormat="1" ht="35.25" customHeight="1">
      <c r="A116" s="20" t="s">
        <v>172</v>
      </c>
      <c r="B116" s="9" t="s">
        <v>173</v>
      </c>
      <c r="C116" s="32">
        <v>2276.6999999999998</v>
      </c>
      <c r="D116" s="32">
        <v>2276.6999999999998</v>
      </c>
      <c r="E116" s="31">
        <f t="shared" si="1"/>
        <v>1</v>
      </c>
      <c r="F116" s="29"/>
    </row>
    <row r="117" spans="1:6" s="7" customFormat="1" ht="36" customHeight="1">
      <c r="A117" s="9" t="s">
        <v>174</v>
      </c>
      <c r="B117" s="9" t="s">
        <v>175</v>
      </c>
      <c r="C117" s="32">
        <v>184765.981</v>
      </c>
      <c r="D117" s="32">
        <v>184758.81088999999</v>
      </c>
      <c r="E117" s="31">
        <f t="shared" si="1"/>
        <v>0.99996119355976032</v>
      </c>
      <c r="F117" s="29"/>
    </row>
    <row r="118" spans="1:6" s="7" customFormat="1" ht="84.75" customHeight="1">
      <c r="A118" s="20" t="s">
        <v>176</v>
      </c>
      <c r="B118" s="9" t="s">
        <v>236</v>
      </c>
      <c r="C118" s="32">
        <v>12391.159</v>
      </c>
      <c r="D118" s="32">
        <v>12391.159</v>
      </c>
      <c r="E118" s="31">
        <f t="shared" si="1"/>
        <v>1</v>
      </c>
      <c r="F118" s="29"/>
    </row>
    <row r="119" spans="1:6" s="7" customFormat="1" ht="66" customHeight="1">
      <c r="A119" s="20" t="s">
        <v>177</v>
      </c>
      <c r="B119" s="9" t="s">
        <v>178</v>
      </c>
      <c r="C119" s="32">
        <v>6173.5</v>
      </c>
      <c r="D119" s="32">
        <v>6173.5</v>
      </c>
      <c r="E119" s="31">
        <f t="shared" si="1"/>
        <v>1</v>
      </c>
      <c r="F119" s="29"/>
    </row>
    <row r="120" spans="1:6" s="7" customFormat="1" ht="157.5" hidden="1" customHeight="1">
      <c r="A120" s="9" t="s">
        <v>179</v>
      </c>
      <c r="B120" s="10" t="s">
        <v>180</v>
      </c>
      <c r="C120" s="32"/>
      <c r="D120" s="32"/>
      <c r="E120" s="31" t="e">
        <f t="shared" si="1"/>
        <v>#DIV/0!</v>
      </c>
      <c r="F120" s="29"/>
    </row>
    <row r="121" spans="1:6" s="36" customFormat="1" ht="78.75" hidden="1" customHeight="1">
      <c r="A121" s="9" t="s">
        <v>181</v>
      </c>
      <c r="B121" s="10" t="s">
        <v>182</v>
      </c>
      <c r="C121" s="32"/>
      <c r="D121" s="32"/>
      <c r="E121" s="31" t="e">
        <f t="shared" si="1"/>
        <v>#DIV/0!</v>
      </c>
      <c r="F121" s="29"/>
    </row>
    <row r="122" spans="1:6" s="36" customFormat="1" ht="63" hidden="1" customHeight="1">
      <c r="A122" s="10" t="s">
        <v>183</v>
      </c>
      <c r="B122" s="37" t="s">
        <v>184</v>
      </c>
      <c r="C122" s="21"/>
      <c r="D122" s="21"/>
      <c r="E122" s="31"/>
      <c r="F122" s="29"/>
    </row>
    <row r="123" spans="1:6" s="36" customFormat="1" ht="98.25" customHeight="1">
      <c r="A123" s="10" t="s">
        <v>185</v>
      </c>
      <c r="B123" s="10" t="s">
        <v>186</v>
      </c>
      <c r="C123" s="38">
        <v>4665.6000000000004</v>
      </c>
      <c r="D123" s="38">
        <v>4665.6000000000004</v>
      </c>
      <c r="E123" s="31">
        <f t="shared" si="1"/>
        <v>1</v>
      </c>
      <c r="F123" s="29"/>
    </row>
    <row r="124" spans="1:6" s="7" customFormat="1" ht="82.5" customHeight="1">
      <c r="A124" s="10" t="s">
        <v>187</v>
      </c>
      <c r="B124" s="10" t="s">
        <v>188</v>
      </c>
      <c r="C124" s="38">
        <v>1749.6</v>
      </c>
      <c r="D124" s="38">
        <v>1749.6</v>
      </c>
      <c r="E124" s="31">
        <f t="shared" si="1"/>
        <v>1</v>
      </c>
      <c r="F124" s="29"/>
    </row>
    <row r="125" spans="1:6" s="7" customFormat="1" ht="63" hidden="1" customHeight="1">
      <c r="A125" s="10" t="s">
        <v>250</v>
      </c>
      <c r="B125" s="10" t="s">
        <v>251</v>
      </c>
      <c r="C125" s="38"/>
      <c r="D125" s="38"/>
      <c r="E125" s="31" t="e">
        <f t="shared" si="1"/>
        <v>#DIV/0!</v>
      </c>
      <c r="F125" s="29"/>
    </row>
    <row r="126" spans="1:6" s="7" customFormat="1" ht="34.5" customHeight="1">
      <c r="A126" s="9" t="s">
        <v>189</v>
      </c>
      <c r="B126" s="9" t="s">
        <v>190</v>
      </c>
      <c r="C126" s="32">
        <v>2036.3040000000001</v>
      </c>
      <c r="D126" s="32">
        <v>2036.3040000000001</v>
      </c>
      <c r="E126" s="31">
        <f t="shared" si="1"/>
        <v>1</v>
      </c>
      <c r="F126" s="29"/>
    </row>
    <row r="127" spans="1:6" s="7" customFormat="1" ht="65.25" customHeight="1">
      <c r="A127" s="9" t="s">
        <v>191</v>
      </c>
      <c r="B127" s="9" t="s">
        <v>252</v>
      </c>
      <c r="C127" s="32">
        <v>1768.068</v>
      </c>
      <c r="D127" s="32">
        <v>1768.068</v>
      </c>
      <c r="E127" s="31">
        <f t="shared" si="1"/>
        <v>1</v>
      </c>
      <c r="F127" s="29"/>
    </row>
    <row r="128" spans="1:6" s="7" customFormat="1" ht="17.45" customHeight="1">
      <c r="A128" s="9" t="s">
        <v>192</v>
      </c>
      <c r="B128" s="9" t="s">
        <v>193</v>
      </c>
      <c r="C128" s="32">
        <v>53636.459499999997</v>
      </c>
      <c r="D128" s="32">
        <v>51341.992539999999</v>
      </c>
      <c r="E128" s="31">
        <f t="shared" si="1"/>
        <v>0.95722187889750632</v>
      </c>
      <c r="F128" s="29"/>
    </row>
    <row r="129" spans="1:6" s="7" customFormat="1" ht="17.45" customHeight="1">
      <c r="A129" s="9" t="s">
        <v>237</v>
      </c>
      <c r="B129" s="9" t="s">
        <v>238</v>
      </c>
      <c r="C129" s="32">
        <f>SUM(C130)</f>
        <v>20</v>
      </c>
      <c r="D129" s="32">
        <f>SUM(D130)</f>
        <v>20</v>
      </c>
      <c r="E129" s="31">
        <f t="shared" si="1"/>
        <v>1</v>
      </c>
      <c r="F129" s="29"/>
    </row>
    <row r="130" spans="1:6" s="7" customFormat="1" ht="49.5" customHeight="1">
      <c r="A130" s="9" t="s">
        <v>239</v>
      </c>
      <c r="B130" s="9" t="s">
        <v>240</v>
      </c>
      <c r="C130" s="32">
        <v>20</v>
      </c>
      <c r="D130" s="32">
        <v>20</v>
      </c>
      <c r="E130" s="31">
        <f t="shared" si="1"/>
        <v>1</v>
      </c>
      <c r="F130" s="29"/>
    </row>
    <row r="131" spans="1:6" s="7" customFormat="1" ht="66" customHeight="1">
      <c r="A131" s="9" t="s">
        <v>253</v>
      </c>
      <c r="B131" s="9" t="s">
        <v>254</v>
      </c>
      <c r="C131" s="32">
        <f>SUM(C132)</f>
        <v>698.04560000000004</v>
      </c>
      <c r="D131" s="32">
        <f>SUM(D132)</f>
        <v>698.04560000000004</v>
      </c>
      <c r="E131" s="31">
        <f t="shared" si="1"/>
        <v>1</v>
      </c>
      <c r="F131" s="29"/>
    </row>
    <row r="132" spans="1:6" s="7" customFormat="1" ht="34.5" customHeight="1">
      <c r="A132" s="9" t="s">
        <v>255</v>
      </c>
      <c r="B132" s="9" t="s">
        <v>256</v>
      </c>
      <c r="C132" s="32">
        <v>698.04560000000004</v>
      </c>
      <c r="D132" s="32">
        <v>698.04560000000004</v>
      </c>
      <c r="E132" s="31">
        <f t="shared" si="1"/>
        <v>1</v>
      </c>
      <c r="F132" s="29"/>
    </row>
    <row r="133" spans="1:6" s="7" customFormat="1" ht="33.75" customHeight="1">
      <c r="A133" s="9" t="s">
        <v>194</v>
      </c>
      <c r="B133" s="9" t="s">
        <v>195</v>
      </c>
      <c r="C133" s="32">
        <f>SUM(C134)</f>
        <v>-8178.7335199999998</v>
      </c>
      <c r="D133" s="32">
        <f>SUM(D134)</f>
        <v>-8178.7335199999998</v>
      </c>
      <c r="E133" s="31">
        <f t="shared" si="1"/>
        <v>1</v>
      </c>
      <c r="F133" s="29"/>
    </row>
    <row r="134" spans="1:6" s="7" customFormat="1" ht="48.75" customHeight="1">
      <c r="A134" s="9" t="s">
        <v>196</v>
      </c>
      <c r="B134" s="9" t="s">
        <v>197</v>
      </c>
      <c r="C134" s="32">
        <v>-8178.7335199999998</v>
      </c>
      <c r="D134" s="32">
        <v>-8178.7335199999998</v>
      </c>
      <c r="E134" s="31">
        <f t="shared" si="1"/>
        <v>1</v>
      </c>
      <c r="F134" s="29"/>
    </row>
    <row r="135" spans="1:6" s="7" customFormat="1" ht="15.75">
      <c r="A135" s="9"/>
      <c r="B135" s="22" t="s">
        <v>198</v>
      </c>
      <c r="C135" s="39">
        <f>SUM(C9+C107)</f>
        <v>700493.74757000001</v>
      </c>
      <c r="D135" s="39">
        <f>SUM(D9+D107)</f>
        <v>644323.61476000003</v>
      </c>
      <c r="E135" s="28">
        <f t="shared" si="1"/>
        <v>0.91981351296160296</v>
      </c>
      <c r="F135" s="29"/>
    </row>
  </sheetData>
  <mergeCells count="6">
    <mergeCell ref="B5:E5"/>
    <mergeCell ref="A7:A8"/>
    <mergeCell ref="B7:B8"/>
    <mergeCell ref="C7:C8"/>
    <mergeCell ref="D7:D8"/>
    <mergeCell ref="E7:E8"/>
  </mergeCells>
  <pageMargins left="0.78740157480314965" right="0.39370078740157483" top="0.39370078740157483" bottom="0.39370078740157483" header="0.51181102362204722" footer="0.51181102362204722"/>
  <pageSetup paperSize="9" scale="7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на 01.01.2014 г.</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2014-07-02T09:01:22Z</cp:lastPrinted>
  <dcterms:created xsi:type="dcterms:W3CDTF">2012-03-29T11:26:07Z</dcterms:created>
  <dcterms:modified xsi:type="dcterms:W3CDTF">2014-07-02T09:04:04Z</dcterms:modified>
</cp:coreProperties>
</file>